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S MENSUALES AÑO 2021\INFORME MENSUAL OCTUBRE  2021\"/>
    </mc:Choice>
  </mc:AlternateContent>
  <bookViews>
    <workbookView xWindow="0" yWindow="0" windowWidth="24000" windowHeight="9435" firstSheet="16" activeTab="16"/>
  </bookViews>
  <sheets>
    <sheet name="MAYO" sheetId="24" state="hidden" r:id="rId1"/>
    <sheet name="JUNIO" sheetId="25" state="hidden" r:id="rId2"/>
    <sheet name="JULIO" sheetId="26" state="hidden" r:id="rId3"/>
    <sheet name="AGOSTO" sheetId="27" state="hidden" r:id="rId4"/>
    <sheet name="SEPTIEMBRE" sheetId="28" state="hidden" r:id="rId5"/>
    <sheet name="NOVIEMBRE" sheetId="29" state="hidden" r:id="rId6"/>
    <sheet name="ENERO-17" sheetId="30" state="hidden" r:id="rId7"/>
    <sheet name="FEBRERO-17" sheetId="31" state="hidden" r:id="rId8"/>
    <sheet name="MARZO-17" sheetId="32" state="hidden" r:id="rId9"/>
    <sheet name="ABRIL -17" sheetId="33" state="hidden" r:id="rId10"/>
    <sheet name="MAYO-17" sheetId="34" state="hidden" r:id="rId11"/>
    <sheet name="JULIO-17" sheetId="36" state="hidden" r:id="rId12"/>
    <sheet name="AGOSTO-17" sheetId="37" state="hidden" r:id="rId13"/>
    <sheet name="SEPTIEMBRE-17" sheetId="38" state="hidden" r:id="rId14"/>
    <sheet name="OCTUBRE-17" sheetId="39" state="hidden" r:id="rId15"/>
    <sheet name="ENERO-19" sheetId="42" state="hidden" r:id="rId16"/>
    <sheet name="OCTUBRE-21" sheetId="43" r:id="rId17"/>
    <sheet name="JUNIO-17" sheetId="35" state="hidden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4" i="43" l="1"/>
  <c r="F145" i="43"/>
  <c r="G9" i="43" l="1"/>
  <c r="G10" i="43" s="1"/>
  <c r="G11" i="43" s="1"/>
  <c r="G12" i="43" s="1"/>
  <c r="G13" i="43" s="1"/>
  <c r="G14" i="43" s="1"/>
  <c r="G15" i="43" s="1"/>
  <c r="G16" i="43" s="1"/>
  <c r="G17" i="43" s="1"/>
  <c r="G18" i="43" s="1"/>
  <c r="G19" i="43" s="1"/>
  <c r="G20" i="43" s="1"/>
  <c r="G21" i="43" s="1"/>
  <c r="G22" i="43" s="1"/>
  <c r="G23" i="43" s="1"/>
  <c r="G24" i="43" s="1"/>
  <c r="G25" i="43" s="1"/>
  <c r="G26" i="43" s="1"/>
  <c r="G27" i="43" s="1"/>
  <c r="G28" i="43" s="1"/>
  <c r="G29" i="43" s="1"/>
  <c r="G30" i="43" s="1"/>
  <c r="G31" i="43" s="1"/>
  <c r="G32" i="43" s="1"/>
  <c r="G33" i="43" s="1"/>
  <c r="G34" i="43" s="1"/>
  <c r="G35" i="43" s="1"/>
  <c r="G36" i="43" s="1"/>
  <c r="G37" i="43" s="1"/>
  <c r="G38" i="43" s="1"/>
  <c r="G39" i="43" s="1"/>
  <c r="G40" i="43" s="1"/>
  <c r="G41" i="43" s="1"/>
  <c r="G42" i="43" s="1"/>
  <c r="G43" i="43" s="1"/>
  <c r="G44" i="43" s="1"/>
  <c r="G45" i="43" s="1"/>
  <c r="G46" i="43" s="1"/>
  <c r="G47" i="43" s="1"/>
  <c r="G48" i="43" s="1"/>
  <c r="G49" i="43" s="1"/>
  <c r="G50" i="43" s="1"/>
  <c r="G51" i="43" s="1"/>
  <c r="G52" i="43" s="1"/>
  <c r="G53" i="43" s="1"/>
  <c r="G54" i="43" s="1"/>
  <c r="G55" i="43" s="1"/>
  <c r="G56" i="43" s="1"/>
  <c r="G57" i="43" s="1"/>
  <c r="G58" i="43" s="1"/>
  <c r="G59" i="43" s="1"/>
  <c r="G60" i="43" s="1"/>
  <c r="G61" i="43" s="1"/>
  <c r="G62" i="43" s="1"/>
  <c r="G63" i="43" s="1"/>
  <c r="G64" i="43" s="1"/>
  <c r="G65" i="43" s="1"/>
  <c r="G66" i="43" s="1"/>
  <c r="G67" i="43" s="1"/>
  <c r="G68" i="43" s="1"/>
  <c r="G69" i="43" s="1"/>
  <c r="G70" i="43" s="1"/>
  <c r="G71" i="43" s="1"/>
  <c r="G72" i="43" s="1"/>
  <c r="G73" i="43" s="1"/>
  <c r="G74" i="43" s="1"/>
  <c r="G75" i="43" s="1"/>
  <c r="G76" i="43" s="1"/>
  <c r="G77" i="43" s="1"/>
  <c r="G78" i="43" s="1"/>
  <c r="G79" i="43" s="1"/>
  <c r="G80" i="43" s="1"/>
  <c r="G81" i="43" s="1"/>
  <c r="G82" i="43" s="1"/>
  <c r="G83" i="43" s="1"/>
  <c r="G84" i="43" s="1"/>
  <c r="G85" i="43" s="1"/>
  <c r="G86" i="43" s="1"/>
  <c r="G87" i="43" s="1"/>
  <c r="G88" i="43" s="1"/>
  <c r="G89" i="43" s="1"/>
  <c r="G90" i="43" s="1"/>
  <c r="G91" i="43" s="1"/>
  <c r="G92" i="43" s="1"/>
  <c r="G93" i="43" s="1"/>
  <c r="G94" i="43" s="1"/>
  <c r="G95" i="43" s="1"/>
  <c r="G96" i="43" s="1"/>
  <c r="G97" i="43" s="1"/>
  <c r="G98" i="43" s="1"/>
  <c r="G99" i="43" s="1"/>
  <c r="G100" i="43" s="1"/>
  <c r="G101" i="43" s="1"/>
  <c r="G102" i="43" s="1"/>
  <c r="G103" i="43" s="1"/>
  <c r="G104" i="43" s="1"/>
  <c r="G105" i="43" s="1"/>
  <c r="G106" i="43" s="1"/>
  <c r="G107" i="43" s="1"/>
  <c r="G108" i="43" s="1"/>
  <c r="G109" i="43" s="1"/>
  <c r="G110" i="43" s="1"/>
  <c r="G111" i="43" s="1"/>
  <c r="G112" i="43" s="1"/>
  <c r="G113" i="43" s="1"/>
  <c r="G114" i="43" s="1"/>
  <c r="G115" i="43" s="1"/>
  <c r="G116" i="43" s="1"/>
  <c r="G117" i="43" s="1"/>
  <c r="G118" i="43" s="1"/>
  <c r="G119" i="43" s="1"/>
  <c r="G120" i="43" s="1"/>
  <c r="G121" i="43" s="1"/>
  <c r="G122" i="43" s="1"/>
  <c r="G123" i="43" s="1"/>
  <c r="G124" i="43" s="1"/>
  <c r="G125" i="43" s="1"/>
  <c r="G126" i="43" s="1"/>
  <c r="G127" i="43" s="1"/>
  <c r="G128" i="43" s="1"/>
  <c r="G129" i="43" s="1"/>
  <c r="G130" i="43" s="1"/>
  <c r="G131" i="43" s="1"/>
  <c r="G132" i="43" s="1"/>
  <c r="G133" i="43" s="1"/>
  <c r="G134" i="43" s="1"/>
  <c r="G135" i="43" s="1"/>
  <c r="G136" i="43" s="1"/>
  <c r="G137" i="43" s="1"/>
  <c r="G138" i="43" s="1"/>
  <c r="G139" i="43" s="1"/>
  <c r="G140" i="43" s="1"/>
  <c r="G141" i="43" s="1"/>
  <c r="G142" i="43" s="1"/>
  <c r="G143" i="43" s="1"/>
  <c r="E21" i="42" l="1"/>
  <c r="F9" i="42" l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6" i="39" l="1"/>
  <c r="F25" i="39"/>
  <c r="F11" i="39" l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10" i="39"/>
  <c r="E27" i="39"/>
  <c r="F8" i="39" l="1"/>
  <c r="F9" i="39" s="1"/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</calcChain>
</file>

<file path=xl/sharedStrings.xml><?xml version="1.0" encoding="utf-8"?>
<sst xmlns="http://schemas.openxmlformats.org/spreadsheetml/2006/main" count="999" uniqueCount="432">
  <si>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</si>
  <si>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</si>
  <si>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</si>
  <si>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</si>
  <si>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</si>
  <si>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</si>
  <si>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</si>
  <si>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</si>
  <si>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</si>
  <si>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</si>
  <si>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</si>
  <si>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</si>
  <si>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 xml:space="preserve"> </t>
  </si>
  <si>
    <t>Felix A. Santana</t>
  </si>
  <si>
    <t>ENERO</t>
  </si>
  <si>
    <t>Total de Cheques Emitidos</t>
  </si>
  <si>
    <t>FEBRERO</t>
  </si>
  <si>
    <t>Colector de Impuestos Internos</t>
  </si>
  <si>
    <t>Irving R. Batista</t>
  </si>
  <si>
    <t>Secundino Capellan</t>
  </si>
  <si>
    <t>Felix Ariel Santana</t>
  </si>
  <si>
    <t>Enrique J. Martinez</t>
  </si>
  <si>
    <t>Viamar, s.a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</si>
  <si>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</si>
  <si>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</si>
  <si>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</si>
  <si>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</si>
  <si>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</si>
  <si>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</si>
  <si>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</si>
  <si>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</si>
  <si>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</si>
  <si>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</si>
  <si>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</si>
  <si>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</si>
  <si>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</si>
  <si>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</si>
  <si>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</si>
  <si>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</si>
  <si>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</si>
  <si>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</si>
  <si>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</si>
  <si>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</si>
  <si>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</si>
  <si>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</si>
  <si>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</si>
  <si>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</si>
  <si>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</si>
  <si>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</si>
  <si>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</si>
  <si>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</si>
  <si>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</si>
  <si>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</si>
  <si>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</si>
  <si>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</si>
  <si>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</si>
  <si>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</si>
  <si>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</si>
  <si>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</si>
  <si>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</si>
  <si>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</si>
  <si>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</si>
  <si>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</si>
  <si>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</si>
  <si>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</si>
  <si>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</si>
  <si>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</si>
  <si>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</si>
  <si>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</si>
  <si>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</si>
  <si>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</si>
  <si>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</si>
  <si>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</si>
  <si>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</si>
  <si>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</si>
  <si>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</si>
  <si>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</si>
  <si>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</si>
  <si>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</si>
  <si>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</si>
  <si>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</si>
  <si>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</si>
  <si>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</si>
  <si>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</si>
  <si>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</si>
  <si>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</si>
  <si>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</si>
  <si>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</si>
  <si>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</si>
  <si>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</si>
  <si>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</si>
  <si>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</si>
  <si>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</si>
  <si>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</si>
  <si>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</si>
  <si>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</si>
  <si>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</si>
  <si>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</si>
  <si>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</si>
  <si>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</si>
  <si>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</si>
  <si>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</si>
  <si>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</si>
  <si>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</si>
  <si>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</si>
  <si>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</si>
  <si>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</si>
  <si>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</si>
  <si>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</si>
  <si>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</si>
  <si>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</si>
  <si>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</si>
  <si>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</si>
  <si>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</si>
  <si>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</si>
  <si>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</si>
  <si>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</si>
  <si>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</si>
  <si>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</si>
  <si>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</si>
  <si>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</si>
  <si>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</si>
  <si>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</si>
  <si>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</si>
  <si>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</si>
  <si>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</si>
  <si>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</si>
  <si>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</si>
  <si>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</si>
  <si>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</si>
  <si>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</si>
  <si>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</si>
  <si>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</si>
  <si>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</si>
  <si>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</si>
  <si>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</si>
  <si>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</si>
  <si>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</si>
  <si>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</si>
  <si>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</si>
  <si>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</si>
  <si>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</si>
  <si>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</si>
  <si>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</si>
  <si>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</si>
  <si>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</si>
  <si>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</si>
  <si>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</si>
  <si>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</si>
  <si>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</si>
  <si>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</si>
  <si>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</si>
  <si>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</si>
  <si>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</si>
  <si>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</si>
  <si>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</si>
  <si>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</si>
  <si>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</si>
  <si>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</si>
  <si>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</si>
  <si>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</si>
  <si>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</si>
  <si>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</si>
  <si>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</si>
  <si>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</si>
  <si>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</si>
  <si>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</si>
  <si>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</si>
  <si>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</si>
  <si>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</si>
  <si>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</si>
  <si>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</si>
  <si>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</si>
  <si>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</si>
  <si>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</si>
  <si>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</si>
  <si>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</si>
  <si>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</si>
  <si>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</si>
  <si>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</si>
  <si>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</si>
  <si>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</si>
  <si>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</si>
  <si>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</si>
  <si>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</si>
  <si>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</si>
  <si>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</si>
  <si>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</si>
  <si>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</si>
  <si>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</si>
  <si>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</si>
  <si>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</si>
  <si>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</si>
  <si>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</si>
  <si>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</si>
  <si>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</si>
  <si>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</si>
  <si>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</si>
  <si>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</si>
  <si>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</si>
  <si>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</si>
  <si>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</si>
  <si>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</si>
  <si>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</si>
  <si>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</si>
  <si>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</si>
  <si>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</si>
  <si>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</si>
  <si>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</si>
  <si>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</si>
  <si>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</si>
  <si>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</si>
  <si>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</si>
  <si>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</si>
  <si>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</si>
  <si>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</si>
  <si>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</si>
  <si>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</si>
  <si>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</si>
  <si>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</si>
  <si>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</si>
  <si>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</si>
  <si>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</si>
  <si>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</si>
  <si>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</si>
  <si>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</si>
  <si>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</si>
  <si>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</si>
  <si>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</si>
  <si>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</si>
  <si>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</si>
  <si>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</si>
  <si>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</si>
  <si>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</si>
  <si>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</si>
  <si>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</si>
  <si>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</si>
  <si>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</si>
  <si>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</si>
  <si>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</si>
  <si>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</si>
  <si>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</si>
  <si>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</si>
  <si>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</si>
  <si>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</si>
  <si>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</si>
  <si>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</si>
  <si>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</si>
  <si>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</si>
  <si>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</si>
  <si>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</si>
  <si>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</si>
  <si>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</si>
  <si>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</si>
  <si>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</si>
  <si>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</si>
  <si>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</si>
  <si>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</si>
  <si>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</si>
  <si>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</si>
  <si>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</si>
  <si>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</si>
  <si>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</si>
  <si>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</si>
  <si>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</si>
  <si>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</si>
  <si>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</si>
  <si>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</si>
  <si>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</si>
  <si>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</si>
  <si>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</si>
  <si>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</si>
  <si>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</si>
  <si>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</si>
  <si>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</si>
  <si>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</si>
  <si>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</si>
  <si>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</si>
  <si>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</si>
  <si>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</si>
  <si>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</si>
  <si>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</si>
  <si>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</si>
  <si>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</si>
  <si>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</si>
  <si>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</si>
  <si>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</si>
  <si>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</si>
  <si>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</si>
  <si>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</si>
  <si>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</si>
  <si>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</si>
  <si>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</si>
  <si>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</si>
  <si>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</si>
  <si>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</si>
  <si>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</si>
  <si>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</si>
  <si>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</si>
  <si>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</si>
  <si>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</si>
  <si>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</si>
  <si>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</si>
  <si>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Asociacion Dom. De Mujeres Empresarias</t>
  </si>
  <si>
    <t>Hpe Happy Party Express</t>
  </si>
  <si>
    <t>Geral Contreras Vicente</t>
  </si>
  <si>
    <t>Julio A. Feliz Moretta</t>
  </si>
  <si>
    <t>Abel de Jesus Vasquez Jimenez</t>
  </si>
  <si>
    <t>000551</t>
  </si>
  <si>
    <t>000552</t>
  </si>
  <si>
    <t>Andres Cuello ( Viaticos )</t>
  </si>
  <si>
    <t>Administradora de Recursos Humanos</t>
  </si>
  <si>
    <t>Aneudys Ciriaco ( Viaticos)</t>
  </si>
  <si>
    <t>Wikady Dume</t>
  </si>
  <si>
    <t>Tommy Auto Technology</t>
  </si>
  <si>
    <t>N/D Comisiones y Gastos Bancarios</t>
  </si>
  <si>
    <t>Viamar, S.A.</t>
  </si>
  <si>
    <t>Julio Alcantara (Caja Chica)</t>
  </si>
  <si>
    <t>PREPARADO POR:</t>
  </si>
  <si>
    <t>REVISADO POR:</t>
  </si>
  <si>
    <t xml:space="preserve">LICDA. BELKYS DEOLEO </t>
  </si>
  <si>
    <t>LICDA. LUCRECIA RAMIREZ</t>
  </si>
  <si>
    <t>Contadora General</t>
  </si>
  <si>
    <t xml:space="preserve">                    Enc. Depto.Administrativo-Financiero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</si>
  <si>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</si>
  <si>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MES DE ENERO 2019</t>
  </si>
  <si>
    <t>Balance anterior al 31/12/2018</t>
  </si>
  <si>
    <t>Concepcion Gonzalez Perez</t>
  </si>
  <si>
    <t>Andres Norberto Cuello (Viaticos)</t>
  </si>
  <si>
    <t>Freddy Ciprian</t>
  </si>
  <si>
    <t>Jorge Rodriguez</t>
  </si>
  <si>
    <t>CONCEPTO</t>
  </si>
  <si>
    <r>
      <t xml:space="preserve">                                           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</si>
  <si>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                                                          ESTADOS DE INGRESOS Y EGRESOS</t>
  </si>
  <si>
    <t xml:space="preserve">                                                                  </t>
  </si>
  <si>
    <t xml:space="preserve">      </t>
  </si>
  <si>
    <t xml:space="preserve">                                  </t>
  </si>
  <si>
    <t xml:space="preserve">                                           </t>
  </si>
  <si>
    <t xml:space="preserve">                              </t>
  </si>
  <si>
    <t xml:space="preserve">  </t>
  </si>
  <si>
    <t>Reposicion de Caja Chica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</si>
  <si>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</si>
  <si>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LICDA. MARHTA L. CONTRERAS M.</t>
  </si>
  <si>
    <t>Frankeiry Sanchez</t>
  </si>
  <si>
    <t>Afortunado Canario</t>
  </si>
  <si>
    <t>Alexis Alcantara</t>
  </si>
  <si>
    <t>Pablo Miranda</t>
  </si>
  <si>
    <t>Mabel Infante</t>
  </si>
  <si>
    <t>Jose Calderon</t>
  </si>
  <si>
    <t>Rafael Rodriguez Soto</t>
  </si>
  <si>
    <t>Viaticos P/Participac. Panel como vender al E.</t>
  </si>
  <si>
    <t>Aurelio Maracallo</t>
  </si>
  <si>
    <t>Eudys Uribe</t>
  </si>
  <si>
    <t>Domingo Solis</t>
  </si>
  <si>
    <t>Fernando Figuereo</t>
  </si>
  <si>
    <t>Ruben Mañon</t>
  </si>
  <si>
    <t>Viaticos P/Capacitacion Gobiernos Locales</t>
  </si>
  <si>
    <t>Wanner Hernandez</t>
  </si>
  <si>
    <t>Rafael Medina</t>
  </si>
  <si>
    <t>Julio Alcantara</t>
  </si>
  <si>
    <t>Aneudys Ciriaco</t>
  </si>
  <si>
    <t xml:space="preserve">                                                                   MES DE  OCTUBRE 2021</t>
  </si>
  <si>
    <t>Balance anterior al 30/09/2021</t>
  </si>
  <si>
    <t>Mes de Octubre</t>
  </si>
  <si>
    <t>DGCP-7605</t>
  </si>
  <si>
    <t>DGCP-7808</t>
  </si>
  <si>
    <t>Pablo Vicente</t>
  </si>
  <si>
    <t>Mario Serrano</t>
  </si>
  <si>
    <t>Viaticos P/Entregas de Correspondecias al Interior.</t>
  </si>
  <si>
    <t>Viaticos P/Abordaje Oficina Regional de Barahona</t>
  </si>
  <si>
    <t>DGCP-7809</t>
  </si>
  <si>
    <t>Viaticos P/Adecuacion y M. Sucursal de Santiago</t>
  </si>
  <si>
    <t>DGCP-7806</t>
  </si>
  <si>
    <t>Carlos Pimentel</t>
  </si>
  <si>
    <t>Maria Teresa Morel</t>
  </si>
  <si>
    <t>Juan Luis Bautista</t>
  </si>
  <si>
    <t>Viaticos P/Supervicion y A. Sucursal de Santiago</t>
  </si>
  <si>
    <t>DGCP-7906</t>
  </si>
  <si>
    <t>Viaticos P/Participacion Taller Mercado Publico</t>
  </si>
  <si>
    <t>Juan Figueroa</t>
  </si>
  <si>
    <t>Pricis de la Cruz</t>
  </si>
  <si>
    <t>Ruth Henriquez</t>
  </si>
  <si>
    <t>Ediming Bobadilla</t>
  </si>
  <si>
    <t>Jose Castillo Sanchez</t>
  </si>
  <si>
    <t>Juan Martinez Recio</t>
  </si>
  <si>
    <t>Crystal Fiallo</t>
  </si>
  <si>
    <t>Jose Marte</t>
  </si>
  <si>
    <t>Jiret Rosario</t>
  </si>
  <si>
    <t>Abel Vasquez</t>
  </si>
  <si>
    <t>Dahiana Goris</t>
  </si>
  <si>
    <t>Jhon Martinez</t>
  </si>
  <si>
    <t>Gino Armandi</t>
  </si>
  <si>
    <t>Rosangela Mañon</t>
  </si>
  <si>
    <t>Marcos Rodriguez</t>
  </si>
  <si>
    <t>Karina Taveras</t>
  </si>
  <si>
    <t>Ivelisse V. Ceprda R.</t>
  </si>
  <si>
    <t>DGCP-7907</t>
  </si>
  <si>
    <t>DGCP-7854</t>
  </si>
  <si>
    <t>Viaticos P/Actividad con FEDOMU en Bani</t>
  </si>
  <si>
    <t>Viaticos P/Actividad con FEDOMU en Santiago R.</t>
  </si>
  <si>
    <t>DGCP-7915</t>
  </si>
  <si>
    <t>Alexandra Rodriguez</t>
  </si>
  <si>
    <t>Glennys Santana</t>
  </si>
  <si>
    <t>Mariela Alsina</t>
  </si>
  <si>
    <t>Merly Mejia</t>
  </si>
  <si>
    <t>Viaticos P/Superv.y Codigos Activos F. S.de S.</t>
  </si>
  <si>
    <t>DGCP-7911</t>
  </si>
  <si>
    <t>Angela Jacinto</t>
  </si>
  <si>
    <t>Arialdi de la Cruz</t>
  </si>
  <si>
    <t>Maximiliano Araujo</t>
  </si>
  <si>
    <t>Viaticos P/Coordinacion de Seguridad S.Santiago</t>
  </si>
  <si>
    <t>DGCP-8011</t>
  </si>
  <si>
    <t>DGCP-8014</t>
  </si>
  <si>
    <t>Ruben Dario Mañon</t>
  </si>
  <si>
    <t>Viaticos P/Abordaje Juntas Distritos Municipales</t>
  </si>
  <si>
    <t>DGCP-8015</t>
  </si>
  <si>
    <t>DGCP-8018</t>
  </si>
  <si>
    <t>DGCP-8178</t>
  </si>
  <si>
    <t>Viaticos P/Capacitacion Indicador 4" SISMAP. E. P.</t>
  </si>
  <si>
    <t>DGCP-8314</t>
  </si>
  <si>
    <t>Viaticos P/Capacitacion Indicador 4" SISMAP. D.M.</t>
  </si>
  <si>
    <t>DGCP-8354</t>
  </si>
  <si>
    <t>Viaticos P/Servicios de Transporte Politicas y N.</t>
  </si>
  <si>
    <t>Transito</t>
  </si>
  <si>
    <t>DGCP-8230</t>
  </si>
  <si>
    <t>Viaticos P/Actividad con FEDOMU en la Romana</t>
  </si>
  <si>
    <t>DGCP-8355</t>
  </si>
  <si>
    <t>Viaticos P/Capacitacion Indicador 4" SISMAP. H.M</t>
  </si>
  <si>
    <t>DGCP-8256</t>
  </si>
  <si>
    <t>Zoilo Caraballo Polanco</t>
  </si>
  <si>
    <t>DGCP-8257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</si>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</sst>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1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2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0" xfId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9" fontId="11" fillId="2" borderId="13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0" fontId="13" fillId="0" borderId="0" xfId="0" applyFont="1"/>
    <xf numFmtId="164" fontId="10" fillId="0" borderId="15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4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4" fillId="0" borderId="14" xfId="1" applyFont="1" applyBorder="1" applyAlignment="1">
      <alignment vertical="center" wrapText="1"/>
    </xf>
    <xf numFmtId="164" fontId="14" fillId="0" borderId="15" xfId="1" applyFont="1" applyBorder="1" applyAlignment="1">
      <alignment horizontal="right" vertical="center"/>
    </xf>
    <xf numFmtId="14" fontId="8" fillId="2" borderId="16" xfId="0" applyNumberFormat="1" applyFont="1" applyFill="1" applyBorder="1"/>
    <xf numFmtId="49" fontId="8" fillId="2" borderId="13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5" fillId="2" borderId="9" xfId="0" applyNumberFormat="1" applyFont="1" applyFill="1" applyBorder="1"/>
    <xf numFmtId="49" fontId="15" fillId="2" borderId="13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vertical="center"/>
    </xf>
    <xf numFmtId="164" fontId="15" fillId="2" borderId="10" xfId="1" applyFont="1" applyFill="1" applyBorder="1" applyAlignment="1">
      <alignment horizontal="right" vertical="center"/>
    </xf>
    <xf numFmtId="4" fontId="16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7" fillId="2" borderId="9" xfId="0" applyNumberFormat="1" applyFont="1" applyFill="1" applyBorder="1"/>
    <xf numFmtId="14" fontId="18" fillId="0" borderId="1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8" fillId="0" borderId="8" xfId="1" applyFont="1" applyBorder="1" applyAlignment="1">
      <alignment horizontal="right" vertical="center"/>
    </xf>
    <xf numFmtId="164" fontId="18" fillId="0" borderId="0" xfId="1" applyFont="1" applyAlignment="1">
      <alignment vertical="center" wrapText="1"/>
    </xf>
    <xf numFmtId="0" fontId="19" fillId="0" borderId="6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64" fontId="17" fillId="0" borderId="10" xfId="1" applyFont="1" applyBorder="1" applyAlignment="1">
      <alignment horizontal="right" vertical="center"/>
    </xf>
    <xf numFmtId="164" fontId="19" fillId="0" borderId="12" xfId="1" applyFont="1" applyBorder="1" applyAlignment="1">
      <alignment vertical="center" wrapText="1"/>
    </xf>
    <xf numFmtId="49" fontId="17" fillId="2" borderId="13" xfId="0" applyNumberFormat="1" applyFont="1" applyFill="1" applyBorder="1" applyAlignment="1">
      <alignment horizontal="center"/>
    </xf>
    <xf numFmtId="164" fontId="18" fillId="0" borderId="15" xfId="1" applyFont="1" applyBorder="1" applyAlignment="1">
      <alignment horizontal="right" vertical="center"/>
    </xf>
    <xf numFmtId="0" fontId="18" fillId="2" borderId="10" xfId="0" applyFont="1" applyFill="1" applyBorder="1" applyAlignment="1">
      <alignment vertical="center"/>
    </xf>
    <xf numFmtId="164" fontId="21" fillId="2" borderId="10" xfId="1" applyFont="1" applyFill="1" applyBorder="1" applyAlignment="1">
      <alignment horizontal="right" vertical="center"/>
    </xf>
    <xf numFmtId="0" fontId="17" fillId="0" borderId="6" xfId="0" applyFont="1" applyBorder="1" applyAlignment="1">
      <alignment vertical="center"/>
    </xf>
    <xf numFmtId="164" fontId="17" fillId="0" borderId="6" xfId="1" applyFont="1" applyBorder="1" applyAlignment="1">
      <alignment horizontal="right" vertical="center"/>
    </xf>
    <xf numFmtId="164" fontId="18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3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vertical="center"/>
    </xf>
    <xf numFmtId="164" fontId="17" fillId="3" borderId="10" xfId="1" applyFont="1" applyFill="1" applyBorder="1" applyAlignment="1">
      <alignment horizontal="right" vertical="center"/>
    </xf>
    <xf numFmtId="164" fontId="22" fillId="3" borderId="14" xfId="1" applyFont="1" applyFill="1" applyBorder="1" applyAlignment="1">
      <alignment horizontal="right" vertical="center" wrapText="1"/>
    </xf>
    <xf numFmtId="164" fontId="18" fillId="3" borderId="15" xfId="1" applyFont="1" applyFill="1" applyBorder="1" applyAlignment="1">
      <alignment horizontal="right" vertical="center"/>
    </xf>
    <xf numFmtId="17" fontId="23" fillId="0" borderId="0" xfId="0" applyNumberFormat="1" applyFont="1" applyAlignment="1">
      <alignment horizontal="center" vertical="center"/>
    </xf>
    <xf numFmtId="14" fontId="17" fillId="2" borderId="10" xfId="0" applyNumberFormat="1" applyFont="1" applyFill="1" applyBorder="1"/>
    <xf numFmtId="14" fontId="18" fillId="0" borderId="17" xfId="0" applyNumberFormat="1" applyFont="1" applyBorder="1" applyAlignment="1">
      <alignment horizontal="left" vertical="center"/>
    </xf>
    <xf numFmtId="0" fontId="19" fillId="0" borderId="18" xfId="0" applyFont="1" applyBorder="1" applyAlignment="1">
      <alignment vertical="center"/>
    </xf>
    <xf numFmtId="164" fontId="18" fillId="0" borderId="19" xfId="1" applyFont="1" applyBorder="1" applyAlignment="1">
      <alignment horizontal="right" vertical="center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14" fontId="12" fillId="0" borderId="14" xfId="0" applyNumberFormat="1" applyFont="1" applyBorder="1" applyAlignment="1">
      <alignment horizontal="right" vertical="center"/>
    </xf>
    <xf numFmtId="49" fontId="11" fillId="2" borderId="26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vertical="center"/>
    </xf>
    <xf numFmtId="164" fontId="17" fillId="0" borderId="14" xfId="1" applyFont="1" applyBorder="1" applyAlignment="1">
      <alignment horizontal="right" vertical="center"/>
    </xf>
    <xf numFmtId="4" fontId="12" fillId="2" borderId="14" xfId="0" applyNumberFormat="1" applyFont="1" applyFill="1" applyBorder="1" applyAlignment="1">
      <alignment horizontal="right"/>
    </xf>
    <xf numFmtId="14" fontId="12" fillId="3" borderId="27" xfId="0" applyNumberFormat="1" applyFont="1" applyFill="1" applyBorder="1" applyAlignment="1">
      <alignment horizontal="right" vertical="center"/>
    </xf>
    <xf numFmtId="49" fontId="11" fillId="3" borderId="28" xfId="0" applyNumberFormat="1" applyFont="1" applyFill="1" applyBorder="1" applyAlignment="1">
      <alignment horizontal="center"/>
    </xf>
    <xf numFmtId="0" fontId="17" fillId="3" borderId="28" xfId="0" applyFont="1" applyFill="1" applyBorder="1" applyAlignment="1">
      <alignment vertical="center"/>
    </xf>
    <xf numFmtId="164" fontId="17" fillId="3" borderId="29" xfId="1" applyFont="1" applyFill="1" applyBorder="1" applyAlignment="1">
      <alignment horizontal="right" vertical="center"/>
    </xf>
    <xf numFmtId="164" fontId="22" fillId="3" borderId="28" xfId="1" applyFont="1" applyFill="1" applyBorder="1" applyAlignment="1">
      <alignment horizontal="right" vertical="center" wrapText="1"/>
    </xf>
    <xf numFmtId="164" fontId="18" fillId="3" borderId="30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1" fillId="2" borderId="16" xfId="0" applyNumberFormat="1" applyFont="1" applyFill="1" applyBorder="1"/>
    <xf numFmtId="0" fontId="19" fillId="0" borderId="13" xfId="0" applyFont="1" applyBorder="1" applyAlignment="1">
      <alignment vertical="center"/>
    </xf>
    <xf numFmtId="0" fontId="0" fillId="0" borderId="6" xfId="0" applyBorder="1"/>
    <xf numFmtId="0" fontId="17" fillId="0" borderId="31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0" fontId="25" fillId="3" borderId="28" xfId="0" applyFont="1" applyFill="1" applyBorder="1" applyAlignment="1">
      <alignment vertical="center"/>
    </xf>
    <xf numFmtId="0" fontId="20" fillId="0" borderId="31" xfId="0" applyFont="1" applyBorder="1" applyAlignment="1">
      <alignment vertical="center"/>
    </xf>
    <xf numFmtId="164" fontId="0" fillId="0" borderId="0" xfId="0" applyNumberFormat="1"/>
    <xf numFmtId="14" fontId="17" fillId="2" borderId="16" xfId="0" applyNumberFormat="1" applyFont="1" applyFill="1" applyBorder="1"/>
    <xf numFmtId="14" fontId="17" fillId="2" borderId="32" xfId="0" applyNumberFormat="1" applyFont="1" applyFill="1" applyBorder="1"/>
    <xf numFmtId="0" fontId="14" fillId="3" borderId="24" xfId="0" applyFont="1" applyFill="1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164" fontId="18" fillId="0" borderId="10" xfId="1" applyFont="1" applyBorder="1" applyAlignment="1">
      <alignment horizontal="right" vertical="center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4" fontId="12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vertical="center"/>
    </xf>
    <xf numFmtId="164" fontId="17" fillId="2" borderId="0" xfId="1" applyFont="1" applyFill="1" applyBorder="1" applyAlignment="1">
      <alignment horizontal="right" vertical="center"/>
    </xf>
    <xf numFmtId="164" fontId="22" fillId="2" borderId="0" xfId="1" applyFont="1" applyFill="1" applyBorder="1" applyAlignment="1">
      <alignment horizontal="right" vertical="center" wrapText="1"/>
    </xf>
    <xf numFmtId="164" fontId="18" fillId="2" borderId="0" xfId="1" applyFont="1" applyFill="1" applyBorder="1" applyAlignment="1">
      <alignment horizontal="right" vertical="center"/>
    </xf>
    <xf numFmtId="0" fontId="25" fillId="3" borderId="29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5" fillId="3" borderId="35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14" fillId="3" borderId="37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164" fontId="18" fillId="0" borderId="38" xfId="1" applyFont="1" applyBorder="1" applyAlignment="1">
      <alignment vertical="center" wrapText="1"/>
    </xf>
    <xf numFmtId="14" fontId="17" fillId="2" borderId="9" xfId="0" applyNumberFormat="1" applyFont="1" applyFill="1" applyBorder="1" applyAlignment="1">
      <alignment horizontal="right"/>
    </xf>
    <xf numFmtId="164" fontId="18" fillId="0" borderId="39" xfId="1" applyFont="1" applyBorder="1" applyAlignment="1">
      <alignment vertical="center" wrapText="1"/>
    </xf>
    <xf numFmtId="0" fontId="0" fillId="0" borderId="0" xfId="0" applyFont="1" applyAlignment="1"/>
    <xf numFmtId="0" fontId="20" fillId="0" borderId="6" xfId="0" applyFont="1" applyBorder="1" applyAlignment="1">
      <alignment vertical="center"/>
    </xf>
    <xf numFmtId="164" fontId="0" fillId="4" borderId="0" xfId="1" applyFont="1" applyFill="1"/>
    <xf numFmtId="14" fontId="17" fillId="2" borderId="9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vertical="center"/>
    </xf>
    <xf numFmtId="164" fontId="0" fillId="2" borderId="0" xfId="1" applyFont="1" applyFill="1"/>
    <xf numFmtId="164" fontId="25" fillId="3" borderId="29" xfId="1" applyFont="1" applyFill="1" applyBorder="1" applyAlignment="1">
      <alignment horizontal="right" vertical="center"/>
    </xf>
    <xf numFmtId="164" fontId="18" fillId="0" borderId="10" xfId="1" applyFont="1" applyBorder="1" applyAlignment="1">
      <alignment vertical="center" wrapText="1"/>
    </xf>
    <xf numFmtId="0" fontId="20" fillId="0" borderId="40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4" fillId="0" borderId="24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6003"/>
          <a:ext cx="10001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438150</xdr:colOff>
      <xdr:row>2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14424" cy="6572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5</xdr:col>
      <xdr:colOff>1000125</xdr:colOff>
      <xdr:row>2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6003"/>
          <a:ext cx="1000125" cy="774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0</xdr:row>
      <xdr:rowOff>66676</xdr:rowOff>
    </xdr:from>
    <xdr:to>
      <xdr:col>2</xdr:col>
      <xdr:colOff>1581150</xdr:colOff>
      <xdr:row>1</xdr:row>
      <xdr:rowOff>243163</xdr:rowOff>
    </xdr:to>
    <xdr:pic>
      <xdr:nvPicPr>
        <xdr:cNvPr id="2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66676"/>
          <a:ext cx="714375" cy="424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657225</xdr:colOff>
      <xdr:row>3</xdr:row>
      <xdr:rowOff>0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71574" cy="628645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0</xdr:row>
      <xdr:rowOff>54102</xdr:rowOff>
    </xdr:from>
    <xdr:to>
      <xdr:col>4</xdr:col>
      <xdr:colOff>990600</xdr:colOff>
      <xdr:row>2</xdr:row>
      <xdr:rowOff>285749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54102"/>
          <a:ext cx="971550" cy="61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809625</xdr:colOff>
      <xdr:row>0</xdr:row>
      <xdr:rowOff>66676</xdr:rowOff>
    </xdr:from>
    <xdr:to>
      <xdr:col>2</xdr:col>
      <xdr:colOff>1714500</xdr:colOff>
      <xdr:row>2</xdr:row>
      <xdr:rowOff>66675</xdr:rowOff>
    </xdr:to>
    <xdr:pic>
      <xdr:nvPicPr>
        <xdr:cNvPr id="5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904875" cy="38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120777</xdr:rowOff>
    </xdr:from>
    <xdr:to>
      <xdr:col>6</xdr:col>
      <xdr:colOff>76200</xdr:colOff>
      <xdr:row>3</xdr:row>
      <xdr:rowOff>66674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311277"/>
          <a:ext cx="1028700" cy="745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7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6675"/>
          <a:ext cx="8286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723900</xdr:colOff>
      <xdr:row>0</xdr:row>
      <xdr:rowOff>0</xdr:rowOff>
    </xdr:from>
    <xdr:to>
      <xdr:col>2</xdr:col>
      <xdr:colOff>704850</xdr:colOff>
      <xdr:row>4</xdr:row>
      <xdr:rowOff>238126</xdr:rowOff>
    </xdr:to>
    <xdr:pic>
      <xdr:nvPicPr>
        <xdr:cNvPr id="5" name="Imagen 4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723900" y="0"/>
          <a:ext cx="1619250" cy="1609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25</v>
      </c>
    </row>
    <row r="6" spans="1:6">
      <c r="A6" s="7"/>
      <c r="B6" s="8"/>
      <c r="C6" s="8"/>
      <c r="D6" s="127" t="s">
        <v>0</v>
      </c>
      <c r="E6" s="127" t="s">
        <v>1</v>
      </c>
      <c r="F6" s="129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8"/>
      <c r="E7" s="128"/>
      <c r="F7" s="130"/>
    </row>
    <row r="8" spans="1:6" ht="15.75" thickBot="1">
      <c r="A8" s="11"/>
      <c r="B8" s="20"/>
      <c r="C8" s="15" t="s">
        <v>24</v>
      </c>
      <c r="D8" s="18">
        <v>35134.980000000003</v>
      </c>
      <c r="E8" s="19"/>
      <c r="F8" s="18">
        <v>35134.980000000003</v>
      </c>
    </row>
    <row r="9" spans="1:6" ht="17.25" thickBot="1">
      <c r="A9" s="21">
        <v>42501</v>
      </c>
      <c r="B9" s="13"/>
      <c r="C9" s="17" t="s">
        <v>6</v>
      </c>
      <c r="D9" s="16">
        <v>604604.30000000005</v>
      </c>
      <c r="E9" s="14"/>
      <c r="F9" s="18">
        <f>F8+D9</f>
        <v>639739.28</v>
      </c>
    </row>
    <row r="10" spans="1:6" ht="17.25" thickBot="1">
      <c r="A10" s="26">
        <v>42501</v>
      </c>
      <c r="B10" s="22" t="s">
        <v>54</v>
      </c>
      <c r="C10" s="17" t="s">
        <v>55</v>
      </c>
      <c r="D10" s="16"/>
      <c r="E10" s="27">
        <v>11700</v>
      </c>
      <c r="F10" s="25">
        <f>F9-E10</f>
        <v>628039.28</v>
      </c>
    </row>
    <row r="11" spans="1:6" ht="17.25" thickBot="1">
      <c r="A11" s="26">
        <v>42501</v>
      </c>
      <c r="B11" s="22" t="s">
        <v>26</v>
      </c>
      <c r="C11" s="17" t="s">
        <v>27</v>
      </c>
      <c r="D11" s="16"/>
      <c r="E11" s="27">
        <v>8285.2000000000007</v>
      </c>
      <c r="F11" s="25">
        <f t="shared" ref="F11:F25" si="0">F10-E11</f>
        <v>619754.08000000007</v>
      </c>
    </row>
    <row r="12" spans="1:6" ht="17.25" thickBot="1">
      <c r="A12" s="26">
        <v>42506</v>
      </c>
      <c r="B12" s="22" t="s">
        <v>40</v>
      </c>
      <c r="C12" s="17" t="s">
        <v>28</v>
      </c>
      <c r="D12" s="16"/>
      <c r="E12" s="27">
        <v>64000</v>
      </c>
      <c r="F12" s="25">
        <f t="shared" si="0"/>
        <v>555754.08000000007</v>
      </c>
    </row>
    <row r="13" spans="1:6" ht="17.25" thickBot="1">
      <c r="A13" s="26">
        <v>42506</v>
      </c>
      <c r="B13" s="22" t="s">
        <v>41</v>
      </c>
      <c r="C13" s="17" t="s">
        <v>19</v>
      </c>
      <c r="D13" s="16"/>
      <c r="E13" s="27">
        <v>11700</v>
      </c>
      <c r="F13" s="25">
        <f t="shared" si="0"/>
        <v>544054.08000000007</v>
      </c>
    </row>
    <row r="14" spans="1:6" ht="17.25" thickBot="1">
      <c r="A14" s="26">
        <v>42506</v>
      </c>
      <c r="B14" s="22" t="s">
        <v>42</v>
      </c>
      <c r="C14" s="17" t="s">
        <v>29</v>
      </c>
      <c r="D14" s="16"/>
      <c r="E14" s="27">
        <v>12112.5</v>
      </c>
      <c r="F14" s="25">
        <f t="shared" si="0"/>
        <v>531941.58000000007</v>
      </c>
    </row>
    <row r="15" spans="1:6" ht="17.25" thickBot="1">
      <c r="A15" s="26">
        <v>42506</v>
      </c>
      <c r="B15" s="22" t="s">
        <v>43</v>
      </c>
      <c r="C15" s="17" t="s">
        <v>30</v>
      </c>
      <c r="D15" s="16"/>
      <c r="E15" s="27">
        <v>18000</v>
      </c>
      <c r="F15" s="25">
        <f t="shared" si="0"/>
        <v>513941.58000000007</v>
      </c>
    </row>
    <row r="16" spans="1:6" ht="17.25" thickBot="1">
      <c r="A16" s="26">
        <v>42508</v>
      </c>
      <c r="B16" s="22" t="s">
        <v>44</v>
      </c>
      <c r="C16" s="17" t="s">
        <v>31</v>
      </c>
      <c r="D16" s="16"/>
      <c r="E16" s="27">
        <v>24300</v>
      </c>
      <c r="F16" s="25">
        <f t="shared" si="0"/>
        <v>489641.58000000007</v>
      </c>
    </row>
    <row r="17" spans="1:6" ht="17.25" thickBot="1">
      <c r="A17" s="26">
        <v>42508</v>
      </c>
      <c r="B17" s="22" t="s">
        <v>45</v>
      </c>
      <c r="C17" s="17" t="s">
        <v>32</v>
      </c>
      <c r="D17" s="16"/>
      <c r="E17" s="27">
        <v>8475</v>
      </c>
      <c r="F17" s="25">
        <f t="shared" si="0"/>
        <v>481166.58000000007</v>
      </c>
    </row>
    <row r="18" spans="1:6" ht="17.25" thickBot="1">
      <c r="A18" s="26">
        <v>42508</v>
      </c>
      <c r="B18" s="22" t="s">
        <v>46</v>
      </c>
      <c r="C18" s="17" t="s">
        <v>33</v>
      </c>
      <c r="D18" s="16"/>
      <c r="E18" s="27">
        <v>4050.06</v>
      </c>
      <c r="F18" s="25">
        <f t="shared" si="0"/>
        <v>477116.52000000008</v>
      </c>
    </row>
    <row r="19" spans="1:6" ht="17.25" thickBot="1">
      <c r="A19" s="26">
        <v>42508</v>
      </c>
      <c r="B19" s="22" t="s">
        <v>47</v>
      </c>
      <c r="C19" s="17" t="s">
        <v>34</v>
      </c>
      <c r="D19" s="16"/>
      <c r="E19" s="27">
        <v>49323.839999999997</v>
      </c>
      <c r="F19" s="25">
        <f t="shared" si="0"/>
        <v>427792.68000000005</v>
      </c>
    </row>
    <row r="20" spans="1:6" ht="17.25" thickBot="1">
      <c r="A20" s="26">
        <v>42508</v>
      </c>
      <c r="B20" s="22" t="s">
        <v>48</v>
      </c>
      <c r="C20" s="17" t="s">
        <v>9</v>
      </c>
      <c r="D20" s="16"/>
      <c r="E20" s="27">
        <v>2811.82</v>
      </c>
      <c r="F20" s="25">
        <f t="shared" si="0"/>
        <v>424980.86000000004</v>
      </c>
    </row>
    <row r="21" spans="1:6" ht="17.25" thickBot="1">
      <c r="A21" s="26">
        <v>42508</v>
      </c>
      <c r="B21" s="22" t="s">
        <v>49</v>
      </c>
      <c r="C21" s="5" t="s">
        <v>35</v>
      </c>
      <c r="D21" s="4"/>
      <c r="E21" s="4">
        <v>12554.79</v>
      </c>
      <c r="F21" s="25">
        <f t="shared" si="0"/>
        <v>412426.07000000007</v>
      </c>
    </row>
    <row r="22" spans="1:6" ht="17.25" thickBot="1">
      <c r="A22" s="26">
        <v>42510</v>
      </c>
      <c r="B22" s="22" t="s">
        <v>50</v>
      </c>
      <c r="C22" s="5" t="s">
        <v>36</v>
      </c>
      <c r="D22" s="4"/>
      <c r="E22" s="4">
        <v>6476.8</v>
      </c>
      <c r="F22" s="25">
        <f t="shared" si="0"/>
        <v>405949.27000000008</v>
      </c>
    </row>
    <row r="23" spans="1:6" ht="17.25" thickBot="1">
      <c r="A23" s="26">
        <v>42513</v>
      </c>
      <c r="B23" s="22" t="s">
        <v>51</v>
      </c>
      <c r="C23" s="5" t="s">
        <v>37</v>
      </c>
      <c r="D23" s="4"/>
      <c r="E23" s="4">
        <v>9266</v>
      </c>
      <c r="F23" s="25">
        <f t="shared" si="0"/>
        <v>396683.27000000008</v>
      </c>
    </row>
    <row r="24" spans="1:6" ht="17.25" thickBot="1">
      <c r="A24" s="6">
        <v>42520</v>
      </c>
      <c r="B24" s="22" t="s">
        <v>52</v>
      </c>
      <c r="C24" s="5" t="s">
        <v>38</v>
      </c>
      <c r="D24" s="4"/>
      <c r="E24" s="4">
        <v>5390</v>
      </c>
      <c r="F24" s="25">
        <f t="shared" si="0"/>
        <v>391293.27000000008</v>
      </c>
    </row>
    <row r="25" spans="1:6" ht="17.25" thickBot="1">
      <c r="A25" s="6">
        <v>42520</v>
      </c>
      <c r="B25" s="22" t="s">
        <v>53</v>
      </c>
      <c r="C25" s="5" t="s">
        <v>39</v>
      </c>
      <c r="D25" s="4"/>
      <c r="E25" s="4">
        <v>7028.53</v>
      </c>
      <c r="F25" s="25">
        <f t="shared" si="0"/>
        <v>384264.74000000005</v>
      </c>
    </row>
    <row r="26" spans="1:6" ht="17.25" thickBot="1">
      <c r="A26" s="6">
        <v>42521</v>
      </c>
      <c r="B26" s="22"/>
      <c r="C26" s="5" t="s">
        <v>10</v>
      </c>
      <c r="D26" s="4"/>
      <c r="E26" s="4">
        <v>6442.32</v>
      </c>
      <c r="F26" s="25">
        <f t="shared" ref="F26" si="1">F25-E26</f>
        <v>377822.42000000004</v>
      </c>
    </row>
    <row r="27" spans="1:6" ht="17.25" thickBot="1">
      <c r="A27" s="6"/>
      <c r="B27" s="22"/>
      <c r="C27" s="5" t="s">
        <v>15</v>
      </c>
      <c r="D27" s="4"/>
      <c r="E27" s="28">
        <f>E10+E11+E12+E13+E14+E15+E16+E17+E18+E19+E20+E21+E22+E23+E24+E25</f>
        <v>255474.54</v>
      </c>
      <c r="F27" s="12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23</v>
      </c>
    </row>
    <row r="6" spans="1:6">
      <c r="A6" s="69"/>
      <c r="B6" s="70"/>
      <c r="C6" s="70"/>
      <c r="D6" s="131" t="s">
        <v>0</v>
      </c>
      <c r="E6" s="131" t="s">
        <v>1</v>
      </c>
      <c r="F6" s="133" t="s">
        <v>2</v>
      </c>
    </row>
    <row r="7" spans="1:6" ht="15.75" thickBot="1">
      <c r="A7" s="71" t="s">
        <v>3</v>
      </c>
      <c r="B7" s="72" t="s">
        <v>4</v>
      </c>
      <c r="C7" s="72" t="s">
        <v>216</v>
      </c>
      <c r="D7" s="132"/>
      <c r="E7" s="132"/>
      <c r="F7" s="134"/>
    </row>
    <row r="8" spans="1:6" ht="15.75" thickBot="1">
      <c r="A8" s="66"/>
      <c r="B8" s="86"/>
      <c r="C8" s="44" t="s">
        <v>204</v>
      </c>
      <c r="D8" s="68">
        <v>47243.87</v>
      </c>
      <c r="E8" s="46"/>
      <c r="F8" s="68">
        <v>47243.87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42830</v>
      </c>
      <c r="B10" s="22" t="s">
        <v>205</v>
      </c>
      <c r="C10" s="48" t="s">
        <v>206</v>
      </c>
      <c r="D10" s="49"/>
      <c r="E10" s="23">
        <v>1831.87</v>
      </c>
      <c r="F10" s="52">
        <f>F8-E10</f>
        <v>45412</v>
      </c>
    </row>
    <row r="11" spans="1:6" ht="17.25" thickBot="1">
      <c r="A11" s="6">
        <v>42830</v>
      </c>
      <c r="B11" s="22" t="s">
        <v>207</v>
      </c>
      <c r="C11" s="48" t="s">
        <v>206</v>
      </c>
      <c r="D11" s="49"/>
      <c r="E11" s="23">
        <v>1326.24</v>
      </c>
      <c r="F11" s="52">
        <f>F10-E11</f>
        <v>44085.760000000002</v>
      </c>
    </row>
    <row r="12" spans="1:6" ht="17.25" thickBot="1">
      <c r="A12" s="6">
        <v>42830</v>
      </c>
      <c r="B12" s="22" t="s">
        <v>208</v>
      </c>
      <c r="C12" s="48" t="s">
        <v>168</v>
      </c>
      <c r="D12" s="49"/>
      <c r="E12" s="23">
        <v>30233.759999999998</v>
      </c>
      <c r="F12" s="52">
        <f t="shared" ref="F12:F13" si="0">F11-E12</f>
        <v>13852.000000000004</v>
      </c>
    </row>
    <row r="13" spans="1:6" ht="17.25" thickBot="1">
      <c r="A13" s="6">
        <v>42853</v>
      </c>
      <c r="B13" s="22"/>
      <c r="C13" s="75" t="s">
        <v>10</v>
      </c>
      <c r="D13" s="49"/>
      <c r="E13" s="23">
        <v>225.09</v>
      </c>
      <c r="F13" s="52">
        <f t="shared" si="0"/>
        <v>13626.910000000003</v>
      </c>
    </row>
    <row r="14" spans="1:6" ht="17.25" thickBot="1">
      <c r="A14" s="6"/>
      <c r="B14" s="22"/>
      <c r="C14" s="48"/>
      <c r="D14" s="49"/>
      <c r="E14" s="23"/>
      <c r="F14" s="87"/>
    </row>
    <row r="15" spans="1:6" ht="17.25" thickBot="1">
      <c r="A15" s="73"/>
      <c r="B15" s="74"/>
      <c r="C15" s="75"/>
      <c r="D15" s="76"/>
      <c r="E15" s="77"/>
      <c r="F15" s="68"/>
    </row>
    <row r="16" spans="1:6" ht="17.25" thickBot="1">
      <c r="A16" s="78"/>
      <c r="B16" s="79"/>
      <c r="C16" s="80" t="s">
        <v>15</v>
      </c>
      <c r="D16" s="81"/>
      <c r="E16" s="82">
        <f>E10+E11+E12</f>
        <v>33391.869999999995</v>
      </c>
      <c r="F16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25</v>
      </c>
    </row>
    <row r="6" spans="1:6">
      <c r="A6" s="69"/>
      <c r="B6" s="70"/>
      <c r="C6" s="70"/>
      <c r="D6" s="131" t="s">
        <v>0</v>
      </c>
      <c r="E6" s="131" t="s">
        <v>1</v>
      </c>
      <c r="F6" s="133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2"/>
      <c r="E7" s="132"/>
      <c r="F7" s="134"/>
    </row>
    <row r="8" spans="1:6" ht="15.75" thickBot="1">
      <c r="A8" s="66"/>
      <c r="B8" s="86"/>
      <c r="C8" s="44" t="s">
        <v>212</v>
      </c>
      <c r="D8" s="68">
        <v>13626.91</v>
      </c>
      <c r="E8" s="46"/>
      <c r="F8" s="68">
        <f>D8</f>
        <v>13626.91</v>
      </c>
    </row>
    <row r="9" spans="1:6" ht="15.75" thickBot="1">
      <c r="A9" s="41">
        <v>42873</v>
      </c>
      <c r="B9" s="47"/>
      <c r="C9" s="48" t="s">
        <v>6</v>
      </c>
      <c r="D9" s="49">
        <v>167917.52</v>
      </c>
      <c r="E9" s="50"/>
      <c r="F9" s="45">
        <f>F8+D9</f>
        <v>181544.43</v>
      </c>
    </row>
    <row r="10" spans="1:6" ht="17.25" thickBot="1">
      <c r="A10" s="6">
        <v>42874</v>
      </c>
      <c r="B10" s="22" t="s">
        <v>209</v>
      </c>
      <c r="C10" s="48" t="s">
        <v>168</v>
      </c>
      <c r="D10" s="49"/>
      <c r="E10" s="23">
        <v>44980.42</v>
      </c>
      <c r="F10" s="52">
        <f>F9-E10</f>
        <v>136564.01</v>
      </c>
    </row>
    <row r="11" spans="1:6" ht="17.25" thickBot="1">
      <c r="A11" s="6">
        <v>42874</v>
      </c>
      <c r="B11" s="22" t="s">
        <v>210</v>
      </c>
      <c r="C11" s="48" t="s">
        <v>217</v>
      </c>
      <c r="D11" s="49"/>
      <c r="E11" s="23">
        <v>15000</v>
      </c>
      <c r="F11" s="52">
        <f t="shared" ref="F11:F14" si="0">F10-E11</f>
        <v>121564.01000000001</v>
      </c>
    </row>
    <row r="12" spans="1:6" ht="17.25" thickBot="1">
      <c r="A12" s="6">
        <v>42874</v>
      </c>
      <c r="B12" s="22" t="s">
        <v>211</v>
      </c>
      <c r="C12" s="48" t="s">
        <v>218</v>
      </c>
      <c r="D12" s="49"/>
      <c r="E12" s="23">
        <v>20550</v>
      </c>
      <c r="F12" s="52">
        <f t="shared" si="0"/>
        <v>101014.01000000001</v>
      </c>
    </row>
    <row r="13" spans="1:6" ht="17.25" thickBot="1">
      <c r="A13" s="6">
        <v>42878</v>
      </c>
      <c r="B13" s="22" t="s">
        <v>213</v>
      </c>
      <c r="C13" s="75" t="s">
        <v>214</v>
      </c>
      <c r="D13" s="49"/>
      <c r="E13" s="23">
        <v>12087.05</v>
      </c>
      <c r="F13" s="52">
        <f t="shared" si="0"/>
        <v>88926.96</v>
      </c>
    </row>
    <row r="14" spans="1:6" ht="17.25" thickBot="1">
      <c r="A14" s="6"/>
      <c r="B14" s="22"/>
      <c r="C14" s="75" t="s">
        <v>10</v>
      </c>
      <c r="D14" s="49"/>
      <c r="E14" s="23">
        <v>313.93</v>
      </c>
      <c r="F14" s="52">
        <f t="shared" si="0"/>
        <v>88613.030000000013</v>
      </c>
    </row>
    <row r="15" spans="1:6" ht="17.25" thickBot="1">
      <c r="A15" s="6"/>
      <c r="B15" s="22"/>
      <c r="C15" s="88"/>
      <c r="D15" s="49"/>
      <c r="E15" s="23"/>
      <c r="F15" s="89"/>
    </row>
    <row r="16" spans="1:6" ht="17.25" thickBot="1">
      <c r="A16" s="73"/>
      <c r="B16" s="74"/>
      <c r="C16" s="75"/>
      <c r="D16" s="76"/>
      <c r="E16" s="77"/>
      <c r="F16" s="68"/>
    </row>
    <row r="17" spans="1:8" ht="24" customHeight="1" thickBot="1">
      <c r="A17" s="78"/>
      <c r="B17" s="79"/>
      <c r="C17" s="90" t="s">
        <v>15</v>
      </c>
      <c r="D17" s="81"/>
      <c r="E17" s="82">
        <f>E10+E11+E12+E13</f>
        <v>92617.47</v>
      </c>
      <c r="F17" s="83"/>
    </row>
    <row r="19" spans="1:8">
      <c r="H19" t="s">
        <v>219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87</v>
      </c>
    </row>
    <row r="6" spans="1:6" ht="15" customHeight="1">
      <c r="A6" s="69"/>
      <c r="B6" s="70"/>
      <c r="C6" s="70"/>
      <c r="D6" s="131" t="s">
        <v>0</v>
      </c>
      <c r="E6" s="131" t="s">
        <v>1</v>
      </c>
      <c r="F6" s="133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2"/>
      <c r="E7" s="132"/>
      <c r="F7" s="134"/>
    </row>
    <row r="8" spans="1:6" ht="15.75" thickBot="1">
      <c r="A8" s="66"/>
      <c r="B8" s="86"/>
      <c r="C8" s="44" t="s">
        <v>243</v>
      </c>
      <c r="D8" s="68">
        <v>363290.95</v>
      </c>
      <c r="E8" s="46"/>
      <c r="F8" s="68">
        <f>D8</f>
        <v>363290.95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363290.95</v>
      </c>
    </row>
    <row r="10" spans="1:6" ht="17.25" thickBot="1">
      <c r="A10" s="6">
        <v>42920</v>
      </c>
      <c r="B10" s="22" t="s">
        <v>244</v>
      </c>
      <c r="C10" s="48" t="s">
        <v>251</v>
      </c>
      <c r="D10" s="49"/>
      <c r="E10" s="23">
        <v>14400</v>
      </c>
      <c r="F10" s="52">
        <f>F9-E10</f>
        <v>348890.95</v>
      </c>
    </row>
    <row r="11" spans="1:6" ht="17.25" thickBot="1">
      <c r="A11" s="6">
        <v>42922</v>
      </c>
      <c r="B11" s="22" t="s">
        <v>245</v>
      </c>
      <c r="C11" s="48" t="s">
        <v>98</v>
      </c>
      <c r="D11" s="49"/>
      <c r="E11" s="23">
        <v>5044.3599999999997</v>
      </c>
      <c r="F11" s="52">
        <f t="shared" ref="F11:F18" si="0">F10-E11</f>
        <v>343846.59</v>
      </c>
    </row>
    <row r="12" spans="1:6" ht="17.25" thickBot="1">
      <c r="A12" s="6">
        <v>42926</v>
      </c>
      <c r="B12" s="22" t="s">
        <v>246</v>
      </c>
      <c r="C12" s="48" t="s">
        <v>98</v>
      </c>
      <c r="D12" s="49"/>
      <c r="E12" s="23">
        <v>2777.77</v>
      </c>
      <c r="F12" s="52">
        <f t="shared" si="0"/>
        <v>341068.82</v>
      </c>
    </row>
    <row r="13" spans="1:6" ht="17.25" thickBot="1">
      <c r="A13" s="6">
        <v>42926</v>
      </c>
      <c r="B13" s="22" t="s">
        <v>247</v>
      </c>
      <c r="C13" s="91" t="s">
        <v>81</v>
      </c>
      <c r="D13" s="49"/>
      <c r="E13" s="23">
        <v>8322.99</v>
      </c>
      <c r="F13" s="52">
        <f t="shared" si="0"/>
        <v>332745.83</v>
      </c>
    </row>
    <row r="14" spans="1:6" ht="17.25" thickBot="1">
      <c r="A14" s="6">
        <v>42928</v>
      </c>
      <c r="B14" s="22" t="s">
        <v>248</v>
      </c>
      <c r="C14" s="91" t="s">
        <v>78</v>
      </c>
      <c r="D14" s="49"/>
      <c r="E14" s="23">
        <v>11817.45</v>
      </c>
      <c r="F14" s="52">
        <f t="shared" si="0"/>
        <v>320928.38</v>
      </c>
    </row>
    <row r="15" spans="1:6" ht="17.25" thickBot="1">
      <c r="A15" s="6">
        <v>42929</v>
      </c>
      <c r="B15" s="22" t="s">
        <v>249</v>
      </c>
      <c r="C15" s="91" t="s">
        <v>168</v>
      </c>
      <c r="D15" s="49"/>
      <c r="E15" s="23">
        <v>52293.67</v>
      </c>
      <c r="F15" s="52">
        <f t="shared" si="0"/>
        <v>268634.71000000002</v>
      </c>
    </row>
    <row r="16" spans="1:6" ht="17.25" thickBot="1">
      <c r="A16" s="6">
        <v>42935</v>
      </c>
      <c r="B16" s="22" t="s">
        <v>250</v>
      </c>
      <c r="C16" s="91" t="s">
        <v>252</v>
      </c>
      <c r="D16" s="49"/>
      <c r="E16" s="23">
        <v>13400</v>
      </c>
      <c r="F16" s="52">
        <f t="shared" si="0"/>
        <v>255234.71000000002</v>
      </c>
    </row>
    <row r="17" spans="1:6" ht="17.25" thickBot="1">
      <c r="A17" s="6"/>
      <c r="B17" s="22"/>
      <c r="C17" s="75" t="s">
        <v>10</v>
      </c>
      <c r="D17" s="49"/>
      <c r="E17" s="23">
        <v>355.39</v>
      </c>
      <c r="F17" s="52">
        <f t="shared" si="0"/>
        <v>254879.32</v>
      </c>
    </row>
    <row r="18" spans="1:6" ht="17.25" thickBot="1">
      <c r="A18" s="6"/>
      <c r="B18" s="22"/>
      <c r="C18" s="91"/>
      <c r="D18" s="49"/>
      <c r="E18" s="23"/>
      <c r="F18" s="52">
        <f t="shared" si="0"/>
        <v>254879.32</v>
      </c>
    </row>
    <row r="19" spans="1:6" ht="17.25" thickBot="1">
      <c r="A19" s="73"/>
      <c r="B19" s="74"/>
      <c r="C19" s="75"/>
      <c r="D19" s="76"/>
      <c r="E19" s="77"/>
      <c r="F19" s="68"/>
    </row>
    <row r="20" spans="1:6" ht="17.25" thickBot="1">
      <c r="A20" s="78"/>
      <c r="B20" s="79"/>
      <c r="C20" s="90" t="s">
        <v>15</v>
      </c>
      <c r="D20" s="81"/>
      <c r="E20" s="82">
        <f>E10+E11+E12+E13+E14+E15+E16</f>
        <v>108056.24</v>
      </c>
      <c r="F20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1"/>
    </row>
    <row r="3" spans="1:9" ht="30">
      <c r="A3" s="2"/>
      <c r="C3" s="24" t="s">
        <v>7</v>
      </c>
    </row>
    <row r="4" spans="1:9">
      <c r="A4" s="2"/>
      <c r="C4" s="2" t="s">
        <v>8</v>
      </c>
    </row>
    <row r="5" spans="1:9" ht="19.5" thickBot="1">
      <c r="A5" s="2"/>
      <c r="C5" s="84" t="s">
        <v>114</v>
      </c>
    </row>
    <row r="6" spans="1:9">
      <c r="A6" s="69"/>
      <c r="B6" s="70"/>
      <c r="C6" s="70"/>
      <c r="D6" s="131" t="s">
        <v>0</v>
      </c>
      <c r="E6" s="131" t="s">
        <v>1</v>
      </c>
      <c r="F6" s="133" t="s">
        <v>2</v>
      </c>
    </row>
    <row r="7" spans="1:9" ht="15.75" thickBot="1">
      <c r="A7" s="71" t="s">
        <v>3</v>
      </c>
      <c r="B7" s="72" t="s">
        <v>4</v>
      </c>
      <c r="C7" s="72" t="s">
        <v>215</v>
      </c>
      <c r="D7" s="132"/>
      <c r="E7" s="132"/>
      <c r="F7" s="134"/>
    </row>
    <row r="8" spans="1:9" ht="15.75" thickBot="1">
      <c r="A8" s="66"/>
      <c r="B8" s="86"/>
      <c r="C8" s="44" t="s">
        <v>243</v>
      </c>
      <c r="D8" s="68">
        <v>254879.32</v>
      </c>
      <c r="E8" s="46"/>
      <c r="F8" s="68">
        <f>D8</f>
        <v>254879.32</v>
      </c>
    </row>
    <row r="9" spans="1:9" ht="15.75" thickBot="1">
      <c r="A9" s="41"/>
      <c r="B9" s="47"/>
      <c r="C9" s="48" t="s">
        <v>6</v>
      </c>
      <c r="D9" s="49">
        <v>0</v>
      </c>
      <c r="E9" s="50"/>
      <c r="F9" s="45">
        <f>F8+D9</f>
        <v>254879.32</v>
      </c>
    </row>
    <row r="10" spans="1:9" ht="17.25" thickBot="1">
      <c r="A10" s="6">
        <v>42949</v>
      </c>
      <c r="B10" s="22" t="s">
        <v>253</v>
      </c>
      <c r="C10" s="48" t="s">
        <v>265</v>
      </c>
      <c r="D10" s="49"/>
      <c r="E10" s="23">
        <v>4000</v>
      </c>
      <c r="F10" s="52">
        <f>F9-E10</f>
        <v>250879.32</v>
      </c>
    </row>
    <row r="11" spans="1:9" ht="17.25" thickBot="1">
      <c r="A11" s="6">
        <v>42949</v>
      </c>
      <c r="B11" s="22" t="s">
        <v>254</v>
      </c>
      <c r="C11" s="48" t="s">
        <v>266</v>
      </c>
      <c r="D11" s="49"/>
      <c r="E11" s="23">
        <v>4500</v>
      </c>
      <c r="F11" s="52">
        <f t="shared" ref="F11:F23" si="0">F10-E11</f>
        <v>246379.32</v>
      </c>
    </row>
    <row r="12" spans="1:9" ht="17.25" thickBot="1">
      <c r="A12" s="6">
        <v>42951</v>
      </c>
      <c r="B12" s="22" t="s">
        <v>255</v>
      </c>
      <c r="C12" s="48" t="s">
        <v>78</v>
      </c>
      <c r="D12" s="49"/>
      <c r="E12" s="23">
        <v>49370.6</v>
      </c>
      <c r="F12" s="52">
        <f t="shared" si="0"/>
        <v>197008.72</v>
      </c>
    </row>
    <row r="13" spans="1:9" ht="17.25" thickBot="1">
      <c r="A13" s="6">
        <v>42955</v>
      </c>
      <c r="B13" s="22" t="s">
        <v>256</v>
      </c>
      <c r="C13" s="48" t="s">
        <v>251</v>
      </c>
      <c r="D13" s="49"/>
      <c r="E13" s="23">
        <v>10400</v>
      </c>
      <c r="F13" s="52">
        <f t="shared" si="0"/>
        <v>186608.72</v>
      </c>
    </row>
    <row r="14" spans="1:9" ht="17.25" thickBot="1">
      <c r="A14" s="6">
        <v>42955</v>
      </c>
      <c r="B14" s="22" t="s">
        <v>257</v>
      </c>
      <c r="C14" s="91" t="s">
        <v>168</v>
      </c>
      <c r="D14" s="49"/>
      <c r="E14" s="23">
        <v>57014.36</v>
      </c>
      <c r="F14" s="52">
        <f t="shared" si="0"/>
        <v>129594.36</v>
      </c>
      <c r="I14" t="s">
        <v>271</v>
      </c>
    </row>
    <row r="15" spans="1:9" ht="17.25" thickBot="1">
      <c r="A15" s="6">
        <v>42954</v>
      </c>
      <c r="B15" s="22" t="s">
        <v>258</v>
      </c>
      <c r="C15" s="91" t="s">
        <v>267</v>
      </c>
      <c r="D15" s="49"/>
      <c r="E15" s="23">
        <v>12257.63</v>
      </c>
      <c r="F15" s="52">
        <f t="shared" si="0"/>
        <v>117336.73</v>
      </c>
    </row>
    <row r="16" spans="1:9" ht="17.25" thickBot="1">
      <c r="A16" s="6">
        <v>42957</v>
      </c>
      <c r="B16" s="22" t="s">
        <v>259</v>
      </c>
      <c r="C16" s="91" t="s">
        <v>78</v>
      </c>
      <c r="D16" s="49"/>
      <c r="E16" s="23">
        <v>34595.699999999997</v>
      </c>
      <c r="F16" s="52">
        <f t="shared" si="0"/>
        <v>82741.03</v>
      </c>
    </row>
    <row r="17" spans="1:10" ht="17.25" thickBot="1">
      <c r="A17" s="6">
        <v>42961</v>
      </c>
      <c r="B17" s="22" t="s">
        <v>260</v>
      </c>
      <c r="C17" s="91" t="s">
        <v>268</v>
      </c>
      <c r="D17" s="49"/>
      <c r="E17" s="23">
        <v>12600</v>
      </c>
      <c r="F17" s="52">
        <f t="shared" si="0"/>
        <v>70141.03</v>
      </c>
    </row>
    <row r="18" spans="1:10" ht="17.25" thickBot="1">
      <c r="A18" s="6">
        <v>42968</v>
      </c>
      <c r="B18" s="22" t="s">
        <v>261</v>
      </c>
      <c r="C18" s="91" t="s">
        <v>137</v>
      </c>
      <c r="D18" s="49"/>
      <c r="E18" s="23">
        <v>18200.099999999999</v>
      </c>
      <c r="F18" s="52">
        <f t="shared" si="0"/>
        <v>51940.93</v>
      </c>
    </row>
    <row r="19" spans="1:10" ht="17.25" thickBot="1">
      <c r="A19" s="6">
        <v>42969</v>
      </c>
      <c r="B19" s="22" t="s">
        <v>262</v>
      </c>
      <c r="C19" s="91" t="s">
        <v>251</v>
      </c>
      <c r="D19" s="49"/>
      <c r="E19" s="23">
        <v>14400</v>
      </c>
      <c r="F19" s="52">
        <f t="shared" si="0"/>
        <v>37540.93</v>
      </c>
    </row>
    <row r="20" spans="1:10" ht="17.25" thickBot="1">
      <c r="A20" s="6">
        <v>42972</v>
      </c>
      <c r="B20" s="22" t="s">
        <v>263</v>
      </c>
      <c r="C20" s="91" t="s">
        <v>169</v>
      </c>
      <c r="D20" s="49"/>
      <c r="E20" s="23">
        <v>20272.2</v>
      </c>
      <c r="F20" s="52">
        <f t="shared" si="0"/>
        <v>17268.73</v>
      </c>
    </row>
    <row r="21" spans="1:10" ht="17.25" thickBot="1">
      <c r="A21" s="6">
        <v>42975</v>
      </c>
      <c r="B21" s="22" t="s">
        <v>264</v>
      </c>
      <c r="C21" s="91" t="s">
        <v>269</v>
      </c>
      <c r="D21" s="49"/>
      <c r="E21" s="23">
        <v>4410</v>
      </c>
      <c r="F21" s="52">
        <f t="shared" si="0"/>
        <v>12858.73</v>
      </c>
    </row>
    <row r="22" spans="1:10" ht="17.25" thickBot="1">
      <c r="A22" s="6">
        <v>42978</v>
      </c>
      <c r="B22" s="22"/>
      <c r="C22" s="75" t="s">
        <v>10</v>
      </c>
      <c r="D22" s="49"/>
      <c r="E22" s="23">
        <v>6748.31</v>
      </c>
      <c r="F22" s="52">
        <f t="shared" si="0"/>
        <v>6110.4199999999992</v>
      </c>
      <c r="J22" t="s">
        <v>270</v>
      </c>
    </row>
    <row r="23" spans="1:10" ht="17.25" thickBot="1">
      <c r="A23" s="73"/>
      <c r="B23" s="74"/>
      <c r="C23" s="75"/>
      <c r="D23" s="76"/>
      <c r="E23" s="77"/>
      <c r="F23" s="52">
        <f t="shared" si="0"/>
        <v>6110.4199999999992</v>
      </c>
    </row>
    <row r="24" spans="1:10" ht="17.25" thickBot="1">
      <c r="A24" s="78"/>
      <c r="B24" s="79"/>
      <c r="C24" s="90" t="s">
        <v>15</v>
      </c>
      <c r="D24" s="81"/>
      <c r="E24" s="82">
        <f>E10+E11+E12+E13+E14+E15+E16+E17+E18+E19+E20+E21</f>
        <v>242020.59</v>
      </c>
      <c r="F24" s="83"/>
    </row>
    <row r="26" spans="1:10">
      <c r="H26" t="s">
        <v>12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115</v>
      </c>
    </row>
    <row r="6" spans="1:6">
      <c r="A6" s="69"/>
      <c r="B6" s="70"/>
      <c r="C6" s="70"/>
      <c r="D6" s="131" t="s">
        <v>0</v>
      </c>
      <c r="E6" s="131" t="s">
        <v>1</v>
      </c>
      <c r="F6" s="133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2"/>
      <c r="E7" s="132"/>
      <c r="F7" s="134"/>
    </row>
    <row r="8" spans="1:6" ht="15.75" thickBot="1">
      <c r="A8" s="66"/>
      <c r="B8" s="86"/>
      <c r="C8" s="44" t="s">
        <v>283</v>
      </c>
      <c r="D8" s="68">
        <v>6110.42</v>
      </c>
      <c r="E8" s="46"/>
      <c r="F8" s="68">
        <f>D8</f>
        <v>6110.42</v>
      </c>
    </row>
    <row r="9" spans="1:6" ht="15.75" thickBot="1">
      <c r="A9" s="41"/>
      <c r="B9" s="47"/>
      <c r="C9" s="48" t="s">
        <v>6</v>
      </c>
      <c r="D9" s="49">
        <v>480552.01</v>
      </c>
      <c r="E9" s="50"/>
      <c r="F9" s="45">
        <f>F8+D9</f>
        <v>486662.43</v>
      </c>
    </row>
    <row r="10" spans="1:6" ht="17.25" thickBot="1">
      <c r="A10" s="6">
        <v>42983</v>
      </c>
      <c r="B10" s="22" t="s">
        <v>272</v>
      </c>
      <c r="C10" s="48" t="s">
        <v>284</v>
      </c>
      <c r="D10" s="49"/>
      <c r="E10" s="23">
        <v>4900</v>
      </c>
      <c r="F10" s="52">
        <f>F9-E10</f>
        <v>481762.43</v>
      </c>
    </row>
    <row r="11" spans="1:6" ht="17.25" thickBot="1">
      <c r="A11" s="6">
        <v>42989</v>
      </c>
      <c r="B11" s="22" t="s">
        <v>273</v>
      </c>
      <c r="C11" s="91" t="s">
        <v>168</v>
      </c>
      <c r="D11" s="49"/>
      <c r="E11" s="23">
        <v>59941.64</v>
      </c>
      <c r="F11" s="52">
        <f t="shared" ref="F11:F22" si="0">F10-E11</f>
        <v>421820.79</v>
      </c>
    </row>
    <row r="12" spans="1:6" ht="17.25" thickBot="1">
      <c r="A12" s="6">
        <v>42996</v>
      </c>
      <c r="B12" s="22" t="s">
        <v>274</v>
      </c>
      <c r="C12" s="48" t="s">
        <v>285</v>
      </c>
      <c r="D12" s="49"/>
      <c r="E12" s="23">
        <v>14700</v>
      </c>
      <c r="F12" s="52">
        <f t="shared" si="0"/>
        <v>407120.79</v>
      </c>
    </row>
    <row r="13" spans="1:6" ht="17.25" thickBot="1">
      <c r="A13" s="6">
        <v>42996</v>
      </c>
      <c r="B13" s="22" t="s">
        <v>275</v>
      </c>
      <c r="C13" s="48" t="s">
        <v>285</v>
      </c>
      <c r="D13" s="49"/>
      <c r="E13" s="23">
        <v>4900</v>
      </c>
      <c r="F13" s="52">
        <f t="shared" si="0"/>
        <v>402220.79</v>
      </c>
    </row>
    <row r="14" spans="1:6" ht="17.25" thickBot="1">
      <c r="A14" s="6">
        <v>42996</v>
      </c>
      <c r="B14" s="22" t="s">
        <v>276</v>
      </c>
      <c r="C14" s="91" t="s">
        <v>286</v>
      </c>
      <c r="D14" s="49"/>
      <c r="E14" s="23">
        <v>17700</v>
      </c>
      <c r="F14" s="52">
        <f t="shared" si="0"/>
        <v>384520.79</v>
      </c>
    </row>
    <row r="15" spans="1:6" ht="17.25" thickBot="1">
      <c r="A15" s="6">
        <v>42996</v>
      </c>
      <c r="B15" s="22" t="s">
        <v>277</v>
      </c>
      <c r="C15" s="91" t="s">
        <v>100</v>
      </c>
      <c r="D15" s="49"/>
      <c r="E15" s="23">
        <v>0</v>
      </c>
      <c r="F15" s="52">
        <f t="shared" si="0"/>
        <v>384520.79</v>
      </c>
    </row>
    <row r="16" spans="1:6" ht="17.25" thickBot="1">
      <c r="A16" s="6">
        <v>43003</v>
      </c>
      <c r="B16" s="22" t="s">
        <v>278</v>
      </c>
      <c r="C16" s="91" t="s">
        <v>287</v>
      </c>
      <c r="D16" s="49"/>
      <c r="E16" s="23">
        <v>20684.810000000001</v>
      </c>
      <c r="F16" s="52">
        <f t="shared" si="0"/>
        <v>363835.98</v>
      </c>
    </row>
    <row r="17" spans="1:6" ht="17.25" thickBot="1">
      <c r="A17" s="6">
        <v>43005</v>
      </c>
      <c r="B17" s="22" t="s">
        <v>279</v>
      </c>
      <c r="C17" s="91" t="s">
        <v>288</v>
      </c>
      <c r="D17" s="49"/>
      <c r="E17" s="23">
        <v>2450</v>
      </c>
      <c r="F17" s="52">
        <f t="shared" si="0"/>
        <v>361385.98</v>
      </c>
    </row>
    <row r="18" spans="1:6" ht="17.25" thickBot="1">
      <c r="A18" s="6">
        <v>43005</v>
      </c>
      <c r="B18" s="22" t="s">
        <v>280</v>
      </c>
      <c r="C18" s="91" t="s">
        <v>289</v>
      </c>
      <c r="D18" s="49"/>
      <c r="E18" s="23">
        <v>13815.84</v>
      </c>
      <c r="F18" s="52">
        <f t="shared" si="0"/>
        <v>347570.13999999996</v>
      </c>
    </row>
    <row r="19" spans="1:6" ht="17.25" thickBot="1">
      <c r="A19" s="6">
        <v>43005</v>
      </c>
      <c r="B19" s="22" t="s">
        <v>281</v>
      </c>
      <c r="C19" s="91" t="s">
        <v>290</v>
      </c>
      <c r="D19" s="49"/>
      <c r="E19" s="23">
        <v>1000</v>
      </c>
      <c r="F19" s="52">
        <f t="shared" si="0"/>
        <v>346570.13999999996</v>
      </c>
    </row>
    <row r="20" spans="1:6" ht="17.25" thickBot="1">
      <c r="A20" s="6">
        <v>43005</v>
      </c>
      <c r="B20" s="22" t="s">
        <v>282</v>
      </c>
      <c r="C20" s="91" t="s">
        <v>100</v>
      </c>
      <c r="D20" s="49"/>
      <c r="E20" s="23"/>
      <c r="F20" s="52">
        <f t="shared" si="0"/>
        <v>346570.13999999996</v>
      </c>
    </row>
    <row r="21" spans="1:6" ht="17.25" thickBot="1">
      <c r="A21" s="6">
        <v>43008</v>
      </c>
      <c r="B21" s="22"/>
      <c r="C21" s="75" t="s">
        <v>10</v>
      </c>
      <c r="D21" s="49"/>
      <c r="E21" s="49">
        <v>392.54</v>
      </c>
      <c r="F21" s="52">
        <f t="shared" si="0"/>
        <v>346177.6</v>
      </c>
    </row>
    <row r="22" spans="1:6" ht="17.25" thickBot="1">
      <c r="A22" s="6"/>
      <c r="B22" s="22"/>
      <c r="C22" s="75"/>
      <c r="D22" s="49"/>
      <c r="E22" s="49"/>
      <c r="F22" s="52">
        <f t="shared" si="0"/>
        <v>346177.6</v>
      </c>
    </row>
    <row r="23" spans="1:6" ht="17.25" thickBot="1">
      <c r="A23" s="78"/>
      <c r="B23" s="79"/>
      <c r="C23" s="90" t="s">
        <v>15</v>
      </c>
      <c r="D23" s="81"/>
      <c r="E23" s="82">
        <f>E10+E11+E12+E13+E14+E15+E16+E17+E18+E19+E20</f>
        <v>140092.29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7" workbookViewId="0">
      <selection activeCell="C20" sqref="C20"/>
    </sheetView>
  </sheetViews>
  <sheetFormatPr baseColWidth="10" defaultRowHeight="15"/>
  <cols>
    <col min="1" max="1" width="13.85546875" customWidth="1"/>
    <col min="3" max="3" width="40.28515625" customWidth="1"/>
    <col min="4" max="4" width="15.140625" customWidth="1"/>
    <col min="5" max="5" width="14.28515625" customWidth="1"/>
    <col min="6" max="6" width="15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140</v>
      </c>
    </row>
    <row r="6" spans="1:6">
      <c r="A6" s="69"/>
      <c r="B6" s="70"/>
      <c r="C6" s="70"/>
      <c r="D6" s="131" t="s">
        <v>0</v>
      </c>
      <c r="E6" s="131" t="s">
        <v>1</v>
      </c>
      <c r="F6" s="133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2"/>
      <c r="E7" s="132"/>
      <c r="F7" s="134"/>
    </row>
    <row r="8" spans="1:6" ht="15.75" thickBot="1">
      <c r="A8" s="66"/>
      <c r="B8" s="86"/>
      <c r="C8" s="44" t="s">
        <v>283</v>
      </c>
      <c r="D8" s="68">
        <v>346177.6</v>
      </c>
      <c r="E8" s="46"/>
      <c r="F8" s="68">
        <f>D8</f>
        <v>346177.6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346177.6</v>
      </c>
    </row>
    <row r="10" spans="1:6" ht="17.25" thickBot="1">
      <c r="A10" s="41">
        <v>43010</v>
      </c>
      <c r="B10" s="22" t="s">
        <v>291</v>
      </c>
      <c r="C10" s="48" t="s">
        <v>303</v>
      </c>
      <c r="D10" s="49"/>
      <c r="E10" s="23">
        <v>12000</v>
      </c>
      <c r="F10" s="52">
        <f>F9-E10</f>
        <v>334177.59999999998</v>
      </c>
    </row>
    <row r="11" spans="1:6" ht="17.25" thickBot="1">
      <c r="A11" s="41">
        <v>43011</v>
      </c>
      <c r="B11" s="22" t="s">
        <v>292</v>
      </c>
      <c r="C11" s="48" t="s">
        <v>304</v>
      </c>
      <c r="D11" s="49"/>
      <c r="E11" s="23">
        <v>54353</v>
      </c>
      <c r="F11" s="52">
        <f t="shared" ref="F11:F24" si="0">F10-E11</f>
        <v>279824.59999999998</v>
      </c>
    </row>
    <row r="12" spans="1:6" ht="17.25" thickBot="1">
      <c r="A12" s="41">
        <v>43017</v>
      </c>
      <c r="B12" s="22" t="s">
        <v>293</v>
      </c>
      <c r="C12" s="48" t="s">
        <v>305</v>
      </c>
      <c r="D12" s="49"/>
      <c r="E12" s="23">
        <v>980</v>
      </c>
      <c r="F12" s="52">
        <f t="shared" si="0"/>
        <v>278844.59999999998</v>
      </c>
    </row>
    <row r="13" spans="1:6" ht="17.25" thickBot="1">
      <c r="A13" s="41">
        <v>43019</v>
      </c>
      <c r="B13" s="22" t="s">
        <v>294</v>
      </c>
      <c r="C13" s="48" t="s">
        <v>306</v>
      </c>
      <c r="D13" s="49"/>
      <c r="E13" s="23">
        <v>6400</v>
      </c>
      <c r="F13" s="52">
        <f t="shared" si="0"/>
        <v>272444.59999999998</v>
      </c>
    </row>
    <row r="14" spans="1:6" ht="17.25" thickBot="1">
      <c r="A14" s="41">
        <v>43025</v>
      </c>
      <c r="B14" s="22" t="s">
        <v>295</v>
      </c>
      <c r="C14" s="48" t="s">
        <v>307</v>
      </c>
      <c r="D14" s="49"/>
      <c r="E14" s="23">
        <v>32000</v>
      </c>
      <c r="F14" s="52">
        <f t="shared" si="0"/>
        <v>240444.59999999998</v>
      </c>
    </row>
    <row r="15" spans="1:6" ht="17.25" thickBot="1">
      <c r="A15" s="93">
        <v>43026</v>
      </c>
      <c r="B15" s="22" t="s">
        <v>296</v>
      </c>
      <c r="C15" s="48" t="s">
        <v>169</v>
      </c>
      <c r="D15" s="49"/>
      <c r="E15" s="23">
        <v>7514.5</v>
      </c>
      <c r="F15" s="52">
        <f t="shared" si="0"/>
        <v>232930.09999999998</v>
      </c>
    </row>
    <row r="16" spans="1:6" ht="17.25" thickBot="1">
      <c r="A16" s="93">
        <v>43027</v>
      </c>
      <c r="B16" s="22" t="s">
        <v>297</v>
      </c>
      <c r="C16" s="48" t="s">
        <v>310</v>
      </c>
      <c r="D16" s="49"/>
      <c r="E16" s="23">
        <v>13600</v>
      </c>
      <c r="F16" s="52">
        <f t="shared" si="0"/>
        <v>219330.09999999998</v>
      </c>
    </row>
    <row r="17" spans="1:10" ht="17.25" thickBot="1">
      <c r="A17" s="93">
        <v>43031</v>
      </c>
      <c r="B17" s="22" t="s">
        <v>298</v>
      </c>
      <c r="C17" s="48" t="s">
        <v>311</v>
      </c>
      <c r="D17" s="49"/>
      <c r="E17" s="23">
        <v>31500</v>
      </c>
      <c r="F17" s="52">
        <f t="shared" si="0"/>
        <v>187830.09999999998</v>
      </c>
    </row>
    <row r="18" spans="1:10" ht="17.25" thickBot="1">
      <c r="A18" s="93">
        <v>43032</v>
      </c>
      <c r="B18" s="22" t="s">
        <v>299</v>
      </c>
      <c r="C18" s="48" t="s">
        <v>137</v>
      </c>
      <c r="D18" s="49"/>
      <c r="E18" s="23">
        <v>15359.6</v>
      </c>
      <c r="F18" s="52">
        <f t="shared" si="0"/>
        <v>172470.49999999997</v>
      </c>
    </row>
    <row r="19" spans="1:10" ht="17.25" thickBot="1">
      <c r="A19" s="93">
        <v>43033</v>
      </c>
      <c r="B19" s="22" t="s">
        <v>300</v>
      </c>
      <c r="C19" s="91" t="s">
        <v>100</v>
      </c>
      <c r="D19" s="49"/>
      <c r="E19" s="23">
        <v>0</v>
      </c>
      <c r="F19" s="52">
        <f t="shared" si="0"/>
        <v>172470.49999999997</v>
      </c>
    </row>
    <row r="20" spans="1:10" ht="17.25" thickBot="1">
      <c r="A20" s="93">
        <v>43033</v>
      </c>
      <c r="B20" s="22" t="s">
        <v>301</v>
      </c>
      <c r="C20" s="48" t="s">
        <v>78</v>
      </c>
      <c r="D20" s="49"/>
      <c r="E20" s="23">
        <v>5915.67</v>
      </c>
      <c r="F20" s="52">
        <f t="shared" si="0"/>
        <v>166554.82999999996</v>
      </c>
    </row>
    <row r="21" spans="1:10" ht="17.25" thickBot="1">
      <c r="A21" s="93">
        <v>43033</v>
      </c>
      <c r="B21" s="22" t="s">
        <v>302</v>
      </c>
      <c r="C21" s="48" t="s">
        <v>312</v>
      </c>
      <c r="D21" s="49"/>
      <c r="E21" s="23">
        <v>3000</v>
      </c>
      <c r="F21" s="52">
        <f t="shared" si="0"/>
        <v>163554.82999999996</v>
      </c>
    </row>
    <row r="22" spans="1:10" ht="17.25" thickBot="1">
      <c r="A22" s="94">
        <v>43035</v>
      </c>
      <c r="B22" s="22" t="s">
        <v>308</v>
      </c>
      <c r="C22" s="91" t="s">
        <v>313</v>
      </c>
      <c r="D22" s="49"/>
      <c r="E22" s="23">
        <v>7276.24</v>
      </c>
      <c r="F22" s="52">
        <f t="shared" si="0"/>
        <v>156278.58999999997</v>
      </c>
    </row>
    <row r="23" spans="1:10" ht="17.25" thickBot="1">
      <c r="A23" s="94">
        <v>43039</v>
      </c>
      <c r="B23" s="22" t="s">
        <v>309</v>
      </c>
      <c r="C23" s="91" t="s">
        <v>314</v>
      </c>
      <c r="D23" s="49"/>
      <c r="E23" s="23">
        <v>23814.75</v>
      </c>
      <c r="F23" s="52">
        <f t="shared" si="0"/>
        <v>132463.83999999997</v>
      </c>
      <c r="J23" t="s">
        <v>12</v>
      </c>
    </row>
    <row r="24" spans="1:10" ht="17.25" thickBot="1">
      <c r="A24" s="94">
        <v>43039</v>
      </c>
      <c r="B24" s="22"/>
      <c r="C24" s="75" t="s">
        <v>10</v>
      </c>
      <c r="D24" s="49"/>
      <c r="E24" s="49">
        <v>264.73</v>
      </c>
      <c r="F24" s="52">
        <f t="shared" si="0"/>
        <v>132199.10999999996</v>
      </c>
    </row>
    <row r="25" spans="1:10" ht="17.25" thickBot="1">
      <c r="A25" s="94">
        <v>43039</v>
      </c>
      <c r="B25" s="22"/>
      <c r="C25" s="75" t="s">
        <v>315</v>
      </c>
      <c r="D25" s="49">
        <v>28.8</v>
      </c>
      <c r="E25" s="49"/>
      <c r="F25" s="52">
        <f>F24+D25</f>
        <v>132227.90999999995</v>
      </c>
    </row>
    <row r="26" spans="1:10" ht="17.25" thickBot="1">
      <c r="A26" s="6"/>
      <c r="B26" s="22"/>
      <c r="C26" s="75"/>
      <c r="D26" s="49"/>
      <c r="E26" s="49"/>
      <c r="F26" s="52">
        <f>F25+D26</f>
        <v>132227.90999999995</v>
      </c>
    </row>
    <row r="27" spans="1:10" ht="17.25" thickBot="1">
      <c r="A27" s="78"/>
      <c r="B27" s="79"/>
      <c r="C27" s="90" t="s">
        <v>15</v>
      </c>
      <c r="D27" s="81"/>
      <c r="E27" s="82">
        <f>E10+E11+E12+E13+E14+E15+E16+E17+E18+E19+E20+E21+E22+E23</f>
        <v>213713.76</v>
      </c>
      <c r="F27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8" sqref="A1:F28"/>
    </sheetView>
  </sheetViews>
  <sheetFormatPr baseColWidth="10" defaultRowHeight="15"/>
  <cols>
    <col min="2" max="2" width="14.85546875" customWidth="1"/>
    <col min="3" max="3" width="37.28515625" customWidth="1"/>
    <col min="4" max="4" width="14.85546875" customWidth="1"/>
    <col min="5" max="5" width="15.85546875" customWidth="1"/>
    <col min="6" max="6" width="16.140625" customWidth="1"/>
  </cols>
  <sheetData>
    <row r="1" spans="1:9" ht="15" customHeight="1"/>
    <row r="2" spans="1:9" ht="15" customHeight="1">
      <c r="A2" s="1"/>
    </row>
    <row r="3" spans="1:9" ht="28.5" customHeight="1">
      <c r="A3" s="2"/>
      <c r="C3" s="24" t="s">
        <v>7</v>
      </c>
    </row>
    <row r="4" spans="1:9" ht="15" customHeight="1">
      <c r="A4" s="2"/>
      <c r="C4" s="2" t="s">
        <v>8</v>
      </c>
    </row>
    <row r="5" spans="1:9" ht="15" customHeight="1" thickBot="1">
      <c r="A5" s="2"/>
      <c r="C5" s="84" t="s">
        <v>325</v>
      </c>
      <c r="I5" t="s">
        <v>12</v>
      </c>
    </row>
    <row r="6" spans="1:9" ht="15" customHeight="1">
      <c r="A6" s="69"/>
      <c r="B6" s="70"/>
      <c r="C6" s="70"/>
      <c r="D6" s="135" t="s">
        <v>0</v>
      </c>
      <c r="E6" s="135" t="s">
        <v>1</v>
      </c>
      <c r="F6" s="133" t="s">
        <v>2</v>
      </c>
    </row>
    <row r="7" spans="1:9" ht="15" customHeight="1" thickBot="1">
      <c r="A7" s="71" t="s">
        <v>3</v>
      </c>
      <c r="B7" s="95" t="s">
        <v>4</v>
      </c>
      <c r="C7" s="95" t="s">
        <v>215</v>
      </c>
      <c r="D7" s="136"/>
      <c r="E7" s="136"/>
      <c r="F7" s="134"/>
    </row>
    <row r="8" spans="1:9" ht="15" customHeight="1" thickBot="1">
      <c r="A8" s="66"/>
      <c r="B8" s="86"/>
      <c r="C8" s="44" t="s">
        <v>326</v>
      </c>
      <c r="D8" s="68">
        <v>0</v>
      </c>
      <c r="E8" s="46"/>
      <c r="F8" s="68">
        <v>381370.88</v>
      </c>
    </row>
    <row r="9" spans="1:9" ht="15" customHeight="1" thickBot="1">
      <c r="A9" s="41"/>
      <c r="B9" s="47"/>
      <c r="C9" s="48" t="s">
        <v>6</v>
      </c>
      <c r="D9" s="49">
        <v>0</v>
      </c>
      <c r="E9" s="50"/>
      <c r="F9" s="45">
        <f>F8+D9</f>
        <v>381370.88</v>
      </c>
    </row>
    <row r="10" spans="1:9" ht="15" customHeight="1" thickBot="1">
      <c r="A10" s="41">
        <v>43476</v>
      </c>
      <c r="B10" s="96">
        <v>693</v>
      </c>
      <c r="C10" s="91" t="s">
        <v>98</v>
      </c>
      <c r="D10" s="49"/>
      <c r="E10" s="49">
        <v>7673.03</v>
      </c>
      <c r="F10" s="52">
        <f>F9-E10</f>
        <v>373697.85</v>
      </c>
    </row>
    <row r="11" spans="1:9" ht="15" customHeight="1" thickBot="1">
      <c r="A11" s="41">
        <v>43476</v>
      </c>
      <c r="B11" s="96">
        <v>694</v>
      </c>
      <c r="C11" s="91" t="s">
        <v>98</v>
      </c>
      <c r="D11" s="49"/>
      <c r="E11" s="49">
        <v>57782.84</v>
      </c>
      <c r="F11" s="52">
        <f t="shared" ref="F11:F20" si="0">F10-E11</f>
        <v>315915.01</v>
      </c>
    </row>
    <row r="12" spans="1:9" ht="15" customHeight="1" thickBot="1">
      <c r="A12" s="41">
        <v>43482</v>
      </c>
      <c r="B12" s="96">
        <v>695</v>
      </c>
      <c r="C12" s="91" t="s">
        <v>316</v>
      </c>
      <c r="D12" s="49"/>
      <c r="E12" s="49">
        <v>25361.119999999999</v>
      </c>
      <c r="F12" s="52">
        <f t="shared" si="0"/>
        <v>290553.89</v>
      </c>
    </row>
    <row r="13" spans="1:9" ht="15" customHeight="1" thickBot="1">
      <c r="A13" s="41">
        <v>43482</v>
      </c>
      <c r="B13" s="96">
        <v>696</v>
      </c>
      <c r="C13" s="91" t="s">
        <v>327</v>
      </c>
      <c r="D13" s="49"/>
      <c r="E13" s="49">
        <v>3390</v>
      </c>
      <c r="F13" s="52">
        <f t="shared" si="0"/>
        <v>287163.89</v>
      </c>
    </row>
    <row r="14" spans="1:9" ht="15" customHeight="1" thickBot="1">
      <c r="A14" s="41">
        <v>43482</v>
      </c>
      <c r="B14" s="96">
        <v>697</v>
      </c>
      <c r="C14" s="91" t="s">
        <v>328</v>
      </c>
      <c r="D14" s="49"/>
      <c r="E14" s="49">
        <v>10600</v>
      </c>
      <c r="F14" s="52">
        <f t="shared" si="0"/>
        <v>276563.89</v>
      </c>
    </row>
    <row r="15" spans="1:9" ht="15" customHeight="1" thickBot="1">
      <c r="A15" s="41">
        <v>43488</v>
      </c>
      <c r="B15" s="96">
        <v>698</v>
      </c>
      <c r="C15" s="97" t="s">
        <v>317</v>
      </c>
      <c r="D15" s="49"/>
      <c r="E15" s="49">
        <v>45071.38</v>
      </c>
      <c r="F15" s="52">
        <f t="shared" si="0"/>
        <v>231492.51</v>
      </c>
    </row>
    <row r="16" spans="1:9" ht="15" customHeight="1" thickBot="1">
      <c r="A16" s="41">
        <v>43494</v>
      </c>
      <c r="B16" s="96">
        <v>699</v>
      </c>
      <c r="C16" s="91" t="s">
        <v>329</v>
      </c>
      <c r="D16" s="49"/>
      <c r="E16" s="49">
        <v>9310</v>
      </c>
      <c r="F16" s="52">
        <f t="shared" si="0"/>
        <v>222182.51</v>
      </c>
    </row>
    <row r="17" spans="1:10" ht="15" customHeight="1" thickBot="1">
      <c r="A17" s="41">
        <v>43495</v>
      </c>
      <c r="B17" s="96">
        <v>700</v>
      </c>
      <c r="C17" s="97" t="s">
        <v>265</v>
      </c>
      <c r="D17" s="49"/>
      <c r="E17" s="49">
        <v>8800</v>
      </c>
      <c r="F17" s="52">
        <f t="shared" si="0"/>
        <v>213382.51</v>
      </c>
    </row>
    <row r="18" spans="1:10" ht="15" customHeight="1" thickBot="1">
      <c r="A18" s="41">
        <v>43495</v>
      </c>
      <c r="B18" s="96">
        <v>701</v>
      </c>
      <c r="C18" s="97" t="s">
        <v>330</v>
      </c>
      <c r="D18" s="49"/>
      <c r="E18" s="49">
        <v>17350</v>
      </c>
      <c r="F18" s="52">
        <f t="shared" si="0"/>
        <v>196032.51</v>
      </c>
    </row>
    <row r="19" spans="1:10" ht="15" customHeight="1" thickBot="1">
      <c r="A19" s="41">
        <v>43496</v>
      </c>
      <c r="B19" s="96">
        <v>702</v>
      </c>
      <c r="C19" s="91" t="s">
        <v>169</v>
      </c>
      <c r="D19" s="49"/>
      <c r="E19" s="49">
        <v>8147.3</v>
      </c>
      <c r="F19" s="52">
        <f t="shared" si="0"/>
        <v>187885.21000000002</v>
      </c>
    </row>
    <row r="20" spans="1:10" ht="15" customHeight="1" thickBot="1">
      <c r="A20" s="41"/>
      <c r="B20" s="96"/>
      <c r="C20" s="75" t="s">
        <v>10</v>
      </c>
      <c r="D20" s="98"/>
      <c r="E20" s="98">
        <v>399.82</v>
      </c>
      <c r="F20" s="52">
        <f t="shared" si="0"/>
        <v>187485.39</v>
      </c>
      <c r="J20" t="s">
        <v>324</v>
      </c>
    </row>
    <row r="21" spans="1:10" ht="15" customHeight="1" thickBot="1">
      <c r="A21" s="78"/>
      <c r="B21" s="79"/>
      <c r="C21" s="90" t="s">
        <v>15</v>
      </c>
      <c r="D21" s="81"/>
      <c r="E21" s="82">
        <f>E10+E11+E12+E13+E14+E15+E16+E17+E18+E19</f>
        <v>193485.66999999998</v>
      </c>
      <c r="F21" s="83"/>
    </row>
    <row r="22" spans="1:10" ht="15" customHeight="1">
      <c r="A22" s="102"/>
      <c r="B22" s="103"/>
      <c r="C22" s="104"/>
      <c r="D22" s="105"/>
      <c r="E22" s="106"/>
      <c r="F22" s="107"/>
    </row>
    <row r="23" spans="1:10" ht="15" customHeight="1">
      <c r="A23" s="102"/>
      <c r="B23" s="103"/>
      <c r="C23" s="104"/>
      <c r="D23" s="105"/>
      <c r="E23" s="106"/>
      <c r="F23" s="107"/>
    </row>
    <row r="24" spans="1:10" ht="15" customHeight="1">
      <c r="A24" s="99" t="s">
        <v>318</v>
      </c>
      <c r="B24" s="99"/>
      <c r="C24" s="99"/>
      <c r="D24" s="99"/>
      <c r="E24" s="99" t="s">
        <v>319</v>
      </c>
      <c r="F24" s="99"/>
    </row>
    <row r="25" spans="1:10" ht="15" customHeight="1">
      <c r="A25" s="100"/>
      <c r="B25" s="100"/>
      <c r="C25" s="100"/>
      <c r="D25" s="100"/>
      <c r="E25" s="100"/>
      <c r="F25" s="100"/>
    </row>
    <row r="26" spans="1:10" ht="15" customHeight="1">
      <c r="A26" s="101" t="s">
        <v>320</v>
      </c>
      <c r="B26" s="101"/>
      <c r="C26" s="101"/>
      <c r="D26" s="101"/>
      <c r="E26" s="101" t="s">
        <v>321</v>
      </c>
      <c r="F26" s="101"/>
    </row>
    <row r="27" spans="1:10" ht="15" customHeight="1">
      <c r="A27" s="100" t="s">
        <v>322</v>
      </c>
      <c r="B27" s="100"/>
      <c r="C27" s="100"/>
      <c r="D27" s="100" t="s">
        <v>323</v>
      </c>
      <c r="E27" s="100"/>
      <c r="F27" s="100"/>
    </row>
    <row r="28" spans="1:10" ht="15" customHeight="1"/>
  </sheetData>
  <mergeCells count="3">
    <mergeCell ref="D6:D7"/>
    <mergeCell ref="E6:E7"/>
    <mergeCell ref="F6:F7"/>
  </mergeCells>
  <pageMargins left="0.7" right="0.7" top="0.75" bottom="0.75" header="0.3" footer="0.3"/>
  <pageSetup orientation="landscape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2"/>
  <sheetViews>
    <sheetView tabSelected="1" topLeftCell="A129" zoomScaleNormal="100" workbookViewId="0">
      <selection activeCell="L134" sqref="L134"/>
    </sheetView>
  </sheetViews>
  <sheetFormatPr baseColWidth="10" defaultRowHeight="15"/>
  <cols>
    <col min="1" max="1" width="11.28515625" customWidth="1"/>
    <col min="2" max="2" width="13.28515625" customWidth="1"/>
    <col min="3" max="3" width="30.28515625" customWidth="1"/>
    <col min="4" max="4" width="47.85546875" customWidth="1"/>
    <col min="5" max="5" width="14.42578125" customWidth="1"/>
    <col min="6" max="6" width="13.28515625" customWidth="1"/>
    <col min="7" max="7" width="16.140625" customWidth="1"/>
    <col min="8" max="8" width="12" bestFit="1" customWidth="1"/>
  </cols>
  <sheetData>
    <row r="2" spans="1:11" ht="33">
      <c r="A2" s="1"/>
    </row>
    <row r="3" spans="1:11" ht="30">
      <c r="A3" s="2"/>
      <c r="C3" s="24"/>
      <c r="D3" s="24" t="s">
        <v>7</v>
      </c>
    </row>
    <row r="4" spans="1:11" ht="30" customHeight="1">
      <c r="A4" s="2"/>
      <c r="B4" s="140" t="s">
        <v>332</v>
      </c>
      <c r="C4" s="140"/>
      <c r="D4" s="140"/>
      <c r="E4" s="140"/>
      <c r="F4" s="140"/>
      <c r="G4" s="140"/>
    </row>
    <row r="5" spans="1:11" ht="30" customHeight="1">
      <c r="A5" s="140" t="s">
        <v>333</v>
      </c>
      <c r="B5" s="140"/>
      <c r="C5" s="140"/>
      <c r="D5" s="140"/>
      <c r="E5" s="140"/>
      <c r="F5" s="140"/>
      <c r="G5" s="140"/>
    </row>
    <row r="6" spans="1:11" ht="19.5" thickBot="1">
      <c r="A6" s="2"/>
      <c r="B6" s="141" t="s">
        <v>361</v>
      </c>
      <c r="C6" s="141"/>
      <c r="D6" s="141"/>
      <c r="E6" s="141"/>
      <c r="F6" s="141"/>
      <c r="G6" s="141"/>
    </row>
    <row r="7" spans="1:11">
      <c r="A7" s="110"/>
      <c r="B7" s="111"/>
      <c r="C7" s="111"/>
      <c r="D7" s="111"/>
      <c r="E7" s="137" t="s">
        <v>0</v>
      </c>
      <c r="F7" s="137" t="s">
        <v>1</v>
      </c>
      <c r="G7" s="133" t="s">
        <v>338</v>
      </c>
      <c r="H7" t="s">
        <v>336</v>
      </c>
      <c r="I7" t="s">
        <v>335</v>
      </c>
    </row>
    <row r="8" spans="1:11" ht="15.75" thickBot="1">
      <c r="A8" s="122" t="s">
        <v>3</v>
      </c>
      <c r="B8" s="112" t="s">
        <v>4</v>
      </c>
      <c r="C8" s="112" t="s">
        <v>215</v>
      </c>
      <c r="D8" s="113" t="s">
        <v>331</v>
      </c>
      <c r="E8" s="138"/>
      <c r="F8" s="138"/>
      <c r="G8" s="139"/>
    </row>
    <row r="9" spans="1:11" ht="20.100000000000001" customHeight="1">
      <c r="A9" s="66"/>
      <c r="B9" s="86"/>
      <c r="C9" s="114" t="s">
        <v>362</v>
      </c>
      <c r="D9" s="44"/>
      <c r="E9" s="68">
        <v>0</v>
      </c>
      <c r="F9" s="46">
        <v>565613.81000000006</v>
      </c>
      <c r="G9" s="57">
        <f>F9</f>
        <v>565613.81000000006</v>
      </c>
      <c r="I9" t="s">
        <v>337</v>
      </c>
      <c r="K9" t="s">
        <v>341</v>
      </c>
    </row>
    <row r="10" spans="1:11" ht="20.100000000000001" customHeight="1">
      <c r="A10" s="121"/>
      <c r="B10" s="96"/>
      <c r="C10" s="48" t="s">
        <v>6</v>
      </c>
      <c r="D10" s="91"/>
      <c r="E10" s="49"/>
      <c r="F10" s="115">
        <v>0</v>
      </c>
      <c r="G10" s="89">
        <f>G9+E10</f>
        <v>565613.81000000006</v>
      </c>
      <c r="K10" t="s">
        <v>334</v>
      </c>
    </row>
    <row r="11" spans="1:11" ht="20.100000000000001" customHeight="1">
      <c r="A11" s="121">
        <v>44470</v>
      </c>
      <c r="B11" s="96" t="s">
        <v>364</v>
      </c>
      <c r="C11" s="91" t="s">
        <v>360</v>
      </c>
      <c r="D11" s="91" t="s">
        <v>368</v>
      </c>
      <c r="E11" s="49"/>
      <c r="F11" s="117">
        <v>1100</v>
      </c>
      <c r="G11" s="89">
        <f>G10-F11</f>
        <v>564513.81000000006</v>
      </c>
    </row>
    <row r="12" spans="1:11" ht="20.100000000000001" customHeight="1">
      <c r="A12" s="121">
        <v>44470</v>
      </c>
      <c r="B12" s="96" t="s">
        <v>364</v>
      </c>
      <c r="C12" s="91" t="s">
        <v>349</v>
      </c>
      <c r="D12" s="91" t="s">
        <v>368</v>
      </c>
      <c r="E12" s="49"/>
      <c r="F12" s="117">
        <v>2200</v>
      </c>
      <c r="G12" s="89">
        <f t="shared" ref="G12:G75" si="0">G11-F12</f>
        <v>562313.81000000006</v>
      </c>
    </row>
    <row r="13" spans="1:11" ht="20.100000000000001" customHeight="1">
      <c r="A13" s="121">
        <v>44470</v>
      </c>
      <c r="B13" s="96" t="s">
        <v>364</v>
      </c>
      <c r="C13" s="91" t="s">
        <v>344</v>
      </c>
      <c r="D13" s="91" t="s">
        <v>368</v>
      </c>
      <c r="E13" s="49"/>
      <c r="F13" s="117">
        <v>1100</v>
      </c>
      <c r="G13" s="89">
        <f t="shared" si="0"/>
        <v>561213.81000000006</v>
      </c>
      <c r="H13" s="120">
        <v>4400</v>
      </c>
    </row>
    <row r="14" spans="1:11" ht="20.100000000000001" customHeight="1">
      <c r="A14" s="121">
        <v>44476</v>
      </c>
      <c r="B14" s="96" t="s">
        <v>365</v>
      </c>
      <c r="C14" s="126" t="s">
        <v>366</v>
      </c>
      <c r="D14" s="91" t="s">
        <v>369</v>
      </c>
      <c r="E14" s="49"/>
      <c r="F14" s="117">
        <v>2450</v>
      </c>
      <c r="G14" s="89">
        <f t="shared" si="0"/>
        <v>558763.81000000006</v>
      </c>
    </row>
    <row r="15" spans="1:11" ht="20.100000000000001" customHeight="1">
      <c r="A15" s="121">
        <v>44476</v>
      </c>
      <c r="B15" s="96" t="s">
        <v>365</v>
      </c>
      <c r="C15" s="126" t="s">
        <v>355</v>
      </c>
      <c r="D15" s="91" t="s">
        <v>369</v>
      </c>
      <c r="E15" s="49"/>
      <c r="F15" s="117">
        <v>2150</v>
      </c>
      <c r="G15" s="89">
        <f t="shared" si="0"/>
        <v>556613.81000000006</v>
      </c>
    </row>
    <row r="16" spans="1:11" ht="20.100000000000001" customHeight="1">
      <c r="A16" s="121">
        <v>44476</v>
      </c>
      <c r="B16" s="96" t="s">
        <v>365</v>
      </c>
      <c r="C16" s="91" t="s">
        <v>367</v>
      </c>
      <c r="D16" s="91" t="s">
        <v>369</v>
      </c>
      <c r="E16" s="49"/>
      <c r="F16" s="117">
        <v>2750</v>
      </c>
      <c r="G16" s="89">
        <f t="shared" si="0"/>
        <v>553863.81000000006</v>
      </c>
    </row>
    <row r="17" spans="1:8" ht="20.100000000000001" customHeight="1">
      <c r="A17" s="121">
        <v>44476</v>
      </c>
      <c r="B17" s="96" t="s">
        <v>365</v>
      </c>
      <c r="C17" s="91" t="s">
        <v>349</v>
      </c>
      <c r="D17" s="91" t="s">
        <v>369</v>
      </c>
      <c r="E17" s="49"/>
      <c r="F17" s="117">
        <v>1700</v>
      </c>
      <c r="G17" s="89">
        <f t="shared" si="0"/>
        <v>552163.81000000006</v>
      </c>
      <c r="H17" s="120">
        <v>9050</v>
      </c>
    </row>
    <row r="18" spans="1:8" ht="20.100000000000001" customHeight="1">
      <c r="A18" s="121">
        <v>44476</v>
      </c>
      <c r="B18" s="96" t="s">
        <v>370</v>
      </c>
      <c r="C18" s="91" t="s">
        <v>360</v>
      </c>
      <c r="D18" s="91" t="s">
        <v>371</v>
      </c>
      <c r="E18" s="49"/>
      <c r="F18" s="117">
        <v>2200</v>
      </c>
      <c r="G18" s="89">
        <f t="shared" si="0"/>
        <v>549963.81000000006</v>
      </c>
    </row>
    <row r="19" spans="1:8" ht="20.100000000000001" customHeight="1">
      <c r="A19" s="121">
        <v>44476</v>
      </c>
      <c r="B19" s="96" t="s">
        <v>370</v>
      </c>
      <c r="C19" s="91" t="s">
        <v>344</v>
      </c>
      <c r="D19" s="91" t="s">
        <v>371</v>
      </c>
      <c r="E19" s="49"/>
      <c r="F19" s="117">
        <v>1100</v>
      </c>
      <c r="G19" s="89">
        <f t="shared" si="0"/>
        <v>548863.81000000006</v>
      </c>
      <c r="H19" s="123"/>
    </row>
    <row r="20" spans="1:8" ht="20.100000000000001" customHeight="1">
      <c r="A20" s="121">
        <v>44476</v>
      </c>
      <c r="B20" s="96" t="s">
        <v>370</v>
      </c>
      <c r="C20" s="91" t="s">
        <v>351</v>
      </c>
      <c r="D20" s="91" t="s">
        <v>371</v>
      </c>
      <c r="E20" s="49"/>
      <c r="F20" s="117">
        <v>3500</v>
      </c>
      <c r="G20" s="89">
        <f t="shared" si="0"/>
        <v>545363.81000000006</v>
      </c>
    </row>
    <row r="21" spans="1:8" ht="20.100000000000001" customHeight="1">
      <c r="A21" s="121">
        <v>44476</v>
      </c>
      <c r="B21" s="96" t="s">
        <v>370</v>
      </c>
      <c r="C21" s="91" t="s">
        <v>354</v>
      </c>
      <c r="D21" s="91" t="s">
        <v>371</v>
      </c>
      <c r="E21" s="49"/>
      <c r="F21" s="117">
        <v>1200</v>
      </c>
      <c r="G21" s="89">
        <f t="shared" si="0"/>
        <v>544163.81000000006</v>
      </c>
    </row>
    <row r="22" spans="1:8" ht="20.100000000000001" customHeight="1">
      <c r="A22" s="121">
        <v>44476</v>
      </c>
      <c r="B22" s="96" t="s">
        <v>370</v>
      </c>
      <c r="C22" s="91" t="s">
        <v>353</v>
      </c>
      <c r="D22" s="91" t="s">
        <v>371</v>
      </c>
      <c r="E22" s="49"/>
      <c r="F22" s="117">
        <v>1200</v>
      </c>
      <c r="G22" s="89">
        <f t="shared" si="0"/>
        <v>542963.81000000006</v>
      </c>
    </row>
    <row r="23" spans="1:8" ht="20.100000000000001" customHeight="1">
      <c r="A23" s="121">
        <v>44476</v>
      </c>
      <c r="B23" s="96" t="s">
        <v>370</v>
      </c>
      <c r="C23" s="91" t="s">
        <v>358</v>
      </c>
      <c r="D23" s="91" t="s">
        <v>371</v>
      </c>
      <c r="E23" s="49"/>
      <c r="F23" s="117">
        <v>1100</v>
      </c>
      <c r="G23" s="89">
        <f t="shared" si="0"/>
        <v>541863.81000000006</v>
      </c>
    </row>
    <row r="24" spans="1:8" ht="20.100000000000001" customHeight="1">
      <c r="A24" s="121">
        <v>44476</v>
      </c>
      <c r="B24" s="96" t="s">
        <v>370</v>
      </c>
      <c r="C24" s="91" t="s">
        <v>349</v>
      </c>
      <c r="D24" s="91" t="s">
        <v>350</v>
      </c>
      <c r="E24" s="49"/>
      <c r="F24" s="117">
        <v>1100</v>
      </c>
      <c r="G24" s="89">
        <f t="shared" si="0"/>
        <v>540763.81000000006</v>
      </c>
      <c r="H24" s="120">
        <v>11400</v>
      </c>
    </row>
    <row r="25" spans="1:8" ht="20.100000000000001" customHeight="1">
      <c r="A25" s="121">
        <v>44476</v>
      </c>
      <c r="B25" s="96" t="s">
        <v>372</v>
      </c>
      <c r="C25" s="91" t="s">
        <v>360</v>
      </c>
      <c r="D25" s="91" t="s">
        <v>376</v>
      </c>
      <c r="E25" s="49"/>
      <c r="F25" s="117">
        <v>1100</v>
      </c>
      <c r="G25" s="89">
        <f t="shared" si="0"/>
        <v>539663.81000000006</v>
      </c>
    </row>
    <row r="26" spans="1:8" ht="20.100000000000001" customHeight="1">
      <c r="A26" s="121">
        <v>44476</v>
      </c>
      <c r="B26" s="96" t="s">
        <v>372</v>
      </c>
      <c r="C26" s="91" t="s">
        <v>366</v>
      </c>
      <c r="D26" s="91" t="s">
        <v>376</v>
      </c>
      <c r="E26" s="49"/>
      <c r="F26" s="117">
        <v>3100</v>
      </c>
      <c r="G26" s="89">
        <f t="shared" si="0"/>
        <v>536563.81000000006</v>
      </c>
    </row>
    <row r="27" spans="1:8" ht="20.100000000000001" customHeight="1">
      <c r="A27" s="121">
        <v>44476</v>
      </c>
      <c r="B27" s="96" t="s">
        <v>372</v>
      </c>
      <c r="C27" s="91" t="s">
        <v>343</v>
      </c>
      <c r="D27" s="91" t="s">
        <v>376</v>
      </c>
      <c r="E27" s="49"/>
      <c r="F27" s="117">
        <v>1350</v>
      </c>
      <c r="G27" s="89">
        <f t="shared" si="0"/>
        <v>535213.81000000006</v>
      </c>
    </row>
    <row r="28" spans="1:8" ht="20.100000000000001" customHeight="1">
      <c r="A28" s="121">
        <v>44476</v>
      </c>
      <c r="B28" s="96" t="s">
        <v>372</v>
      </c>
      <c r="C28" s="91" t="s">
        <v>355</v>
      </c>
      <c r="D28" s="91" t="s">
        <v>376</v>
      </c>
      <c r="E28" s="49"/>
      <c r="F28" s="117">
        <v>6450</v>
      </c>
      <c r="G28" s="89">
        <f t="shared" si="0"/>
        <v>528763.81000000006</v>
      </c>
    </row>
    <row r="29" spans="1:8" ht="20.100000000000001" customHeight="1">
      <c r="A29" s="121">
        <v>44476</v>
      </c>
      <c r="B29" s="96" t="s">
        <v>372</v>
      </c>
      <c r="C29" s="91" t="s">
        <v>344</v>
      </c>
      <c r="D29" s="91" t="s">
        <v>376</v>
      </c>
      <c r="E29" s="49"/>
      <c r="F29" s="117">
        <v>1100</v>
      </c>
      <c r="G29" s="89">
        <f t="shared" si="0"/>
        <v>527663.81000000006</v>
      </c>
      <c r="H29" s="123"/>
    </row>
    <row r="30" spans="1:8" ht="20.100000000000001" customHeight="1">
      <c r="A30" s="121">
        <v>44476</v>
      </c>
      <c r="B30" s="96" t="s">
        <v>372</v>
      </c>
      <c r="C30" s="119" t="s">
        <v>351</v>
      </c>
      <c r="D30" s="91" t="s">
        <v>376</v>
      </c>
      <c r="E30" s="49"/>
      <c r="F30" s="125">
        <v>1750</v>
      </c>
      <c r="G30" s="89">
        <f t="shared" si="0"/>
        <v>525913.81000000006</v>
      </c>
    </row>
    <row r="31" spans="1:8" ht="20.100000000000001" customHeight="1">
      <c r="A31" s="121">
        <v>44476</v>
      </c>
      <c r="B31" s="96" t="s">
        <v>372</v>
      </c>
      <c r="C31" s="91" t="s">
        <v>347</v>
      </c>
      <c r="D31" s="91" t="s">
        <v>376</v>
      </c>
      <c r="E31" s="49"/>
      <c r="F31" s="117">
        <v>1550</v>
      </c>
      <c r="G31" s="89">
        <f t="shared" si="0"/>
        <v>524363.81000000006</v>
      </c>
    </row>
    <row r="32" spans="1:8" ht="20.100000000000001" customHeight="1">
      <c r="A32" s="121">
        <v>44476</v>
      </c>
      <c r="B32" s="96" t="s">
        <v>372</v>
      </c>
      <c r="C32" s="91" t="s">
        <v>345</v>
      </c>
      <c r="D32" s="91" t="s">
        <v>376</v>
      </c>
      <c r="E32" s="49"/>
      <c r="F32" s="117">
        <v>1100</v>
      </c>
      <c r="G32" s="89">
        <f t="shared" si="0"/>
        <v>523263.81000000006</v>
      </c>
    </row>
    <row r="33" spans="1:8" ht="20.100000000000001" customHeight="1">
      <c r="A33" s="121">
        <v>44476</v>
      </c>
      <c r="B33" s="96" t="s">
        <v>372</v>
      </c>
      <c r="C33" s="91" t="s">
        <v>373</v>
      </c>
      <c r="D33" s="91" t="s">
        <v>376</v>
      </c>
      <c r="E33" s="49"/>
      <c r="F33" s="117">
        <v>2350</v>
      </c>
      <c r="G33" s="89">
        <f t="shared" si="0"/>
        <v>520913.81000000006</v>
      </c>
    </row>
    <row r="34" spans="1:8" ht="20.100000000000001" customHeight="1">
      <c r="A34" s="121">
        <v>44476</v>
      </c>
      <c r="B34" s="96" t="s">
        <v>372</v>
      </c>
      <c r="C34" s="91" t="s">
        <v>367</v>
      </c>
      <c r="D34" s="91" t="s">
        <v>376</v>
      </c>
      <c r="E34" s="49"/>
      <c r="F34" s="117">
        <v>1750</v>
      </c>
      <c r="G34" s="89">
        <f t="shared" si="0"/>
        <v>519163.81000000006</v>
      </c>
    </row>
    <row r="35" spans="1:8" ht="20.100000000000001" customHeight="1">
      <c r="A35" s="121">
        <v>44476</v>
      </c>
      <c r="B35" s="96" t="s">
        <v>372</v>
      </c>
      <c r="C35" s="91" t="s">
        <v>346</v>
      </c>
      <c r="D35" s="91" t="s">
        <v>376</v>
      </c>
      <c r="E35" s="49"/>
      <c r="F35" s="117">
        <v>1100</v>
      </c>
      <c r="G35" s="89">
        <f t="shared" si="0"/>
        <v>518063.81000000006</v>
      </c>
    </row>
    <row r="36" spans="1:8" ht="20.100000000000001" customHeight="1">
      <c r="A36" s="121">
        <v>44476</v>
      </c>
      <c r="B36" s="96" t="s">
        <v>372</v>
      </c>
      <c r="C36" s="91" t="s">
        <v>374</v>
      </c>
      <c r="D36" s="91" t="s">
        <v>376</v>
      </c>
      <c r="E36" s="49"/>
      <c r="F36" s="117">
        <v>1750</v>
      </c>
      <c r="G36" s="89">
        <f t="shared" si="0"/>
        <v>516313.81000000006</v>
      </c>
    </row>
    <row r="37" spans="1:8" ht="20.100000000000001" customHeight="1">
      <c r="A37" s="121">
        <v>44476</v>
      </c>
      <c r="B37" s="96" t="s">
        <v>372</v>
      </c>
      <c r="C37" s="91" t="s">
        <v>375</v>
      </c>
      <c r="D37" s="91" t="s">
        <v>376</v>
      </c>
      <c r="E37" s="49"/>
      <c r="F37" s="117">
        <v>1200</v>
      </c>
      <c r="G37" s="89">
        <f t="shared" si="0"/>
        <v>515113.81000000006</v>
      </c>
    </row>
    <row r="38" spans="1:8" ht="20.100000000000001" customHeight="1">
      <c r="A38" s="121">
        <v>44476</v>
      </c>
      <c r="B38" s="96" t="s">
        <v>372</v>
      </c>
      <c r="C38" s="91" t="s">
        <v>348</v>
      </c>
      <c r="D38" s="91" t="s">
        <v>376</v>
      </c>
      <c r="E38" s="49"/>
      <c r="F38" s="117">
        <v>1750</v>
      </c>
      <c r="G38" s="89">
        <f t="shared" si="0"/>
        <v>513363.81000000006</v>
      </c>
      <c r="H38" s="120">
        <v>27400</v>
      </c>
    </row>
    <row r="39" spans="1:8" ht="20.100000000000001" customHeight="1">
      <c r="A39" s="121">
        <v>44477</v>
      </c>
      <c r="B39" s="96">
        <v>857</v>
      </c>
      <c r="C39" s="91" t="s">
        <v>359</v>
      </c>
      <c r="D39" s="91" t="s">
        <v>340</v>
      </c>
      <c r="E39" s="49"/>
      <c r="F39" s="117">
        <v>21979.03</v>
      </c>
      <c r="G39" s="89">
        <f t="shared" si="0"/>
        <v>491384.78</v>
      </c>
      <c r="H39" s="123"/>
    </row>
    <row r="40" spans="1:8" ht="20.100000000000001" customHeight="1">
      <c r="A40" s="121">
        <v>44481</v>
      </c>
      <c r="B40" s="96" t="s">
        <v>377</v>
      </c>
      <c r="C40" s="91" t="s">
        <v>379</v>
      </c>
      <c r="D40" s="91" t="s">
        <v>378</v>
      </c>
      <c r="E40" s="49"/>
      <c r="F40" s="117">
        <v>1950</v>
      </c>
      <c r="G40" s="89">
        <f t="shared" si="0"/>
        <v>489434.78</v>
      </c>
    </row>
    <row r="41" spans="1:8" ht="20.100000000000001" customHeight="1">
      <c r="A41" s="121">
        <v>44481</v>
      </c>
      <c r="B41" s="96" t="s">
        <v>377</v>
      </c>
      <c r="C41" s="91" t="s">
        <v>351</v>
      </c>
      <c r="D41" s="91" t="s">
        <v>378</v>
      </c>
      <c r="E41" s="49"/>
      <c r="F41" s="117">
        <v>1750</v>
      </c>
      <c r="G41" s="89">
        <f t="shared" si="0"/>
        <v>487684.78</v>
      </c>
    </row>
    <row r="42" spans="1:8" ht="20.100000000000001" customHeight="1">
      <c r="A42" s="121">
        <v>44481</v>
      </c>
      <c r="B42" s="96" t="s">
        <v>377</v>
      </c>
      <c r="C42" s="91" t="s">
        <v>353</v>
      </c>
      <c r="D42" s="91" t="s">
        <v>378</v>
      </c>
      <c r="E42" s="49"/>
      <c r="F42" s="117">
        <v>1100</v>
      </c>
      <c r="G42" s="89">
        <f t="shared" si="0"/>
        <v>486584.78</v>
      </c>
    </row>
    <row r="43" spans="1:8" ht="20.100000000000001" customHeight="1">
      <c r="A43" s="121">
        <v>44481</v>
      </c>
      <c r="B43" s="96" t="s">
        <v>377</v>
      </c>
      <c r="C43" s="91" t="s">
        <v>346</v>
      </c>
      <c r="D43" s="91" t="s">
        <v>378</v>
      </c>
      <c r="E43" s="49"/>
      <c r="F43" s="117">
        <v>1100</v>
      </c>
      <c r="G43" s="89">
        <f t="shared" si="0"/>
        <v>485484.78</v>
      </c>
    </row>
    <row r="44" spans="1:8" ht="20.100000000000001" customHeight="1">
      <c r="A44" s="121">
        <v>44481</v>
      </c>
      <c r="B44" s="96" t="s">
        <v>377</v>
      </c>
      <c r="C44" s="91" t="s">
        <v>347</v>
      </c>
      <c r="D44" s="91" t="s">
        <v>378</v>
      </c>
      <c r="E44" s="49"/>
      <c r="F44" s="117">
        <v>1550</v>
      </c>
      <c r="G44" s="89">
        <f t="shared" si="0"/>
        <v>483934.78</v>
      </c>
    </row>
    <row r="45" spans="1:8" ht="20.100000000000001" customHeight="1">
      <c r="A45" s="121">
        <v>44481</v>
      </c>
      <c r="B45" s="96" t="s">
        <v>377</v>
      </c>
      <c r="C45" s="91" t="s">
        <v>373</v>
      </c>
      <c r="D45" s="91" t="s">
        <v>378</v>
      </c>
      <c r="E45" s="49"/>
      <c r="F45" s="117">
        <v>2350</v>
      </c>
      <c r="G45" s="89">
        <f t="shared" si="0"/>
        <v>481584.78</v>
      </c>
    </row>
    <row r="46" spans="1:8" ht="20.100000000000001" customHeight="1">
      <c r="A46" s="121">
        <v>44481</v>
      </c>
      <c r="B46" s="96" t="s">
        <v>377</v>
      </c>
      <c r="C46" s="91" t="s">
        <v>345</v>
      </c>
      <c r="D46" s="91" t="s">
        <v>378</v>
      </c>
      <c r="E46" s="49"/>
      <c r="F46" s="117">
        <v>1100</v>
      </c>
      <c r="G46" s="89">
        <f t="shared" si="0"/>
        <v>480484.78</v>
      </c>
    </row>
    <row r="47" spans="1:8" ht="20.100000000000001" customHeight="1">
      <c r="A47" s="121">
        <v>44481</v>
      </c>
      <c r="B47" s="96" t="s">
        <v>377</v>
      </c>
      <c r="C47" s="91" t="s">
        <v>375</v>
      </c>
      <c r="D47" s="91" t="s">
        <v>378</v>
      </c>
      <c r="E47" s="49"/>
      <c r="F47" s="117">
        <v>1200</v>
      </c>
      <c r="G47" s="89">
        <f t="shared" si="0"/>
        <v>479284.78</v>
      </c>
    </row>
    <row r="48" spans="1:8" ht="20.100000000000001" customHeight="1">
      <c r="A48" s="121">
        <v>44481</v>
      </c>
      <c r="B48" s="96" t="s">
        <v>377</v>
      </c>
      <c r="C48" s="91" t="s">
        <v>380</v>
      </c>
      <c r="D48" s="91" t="s">
        <v>378</v>
      </c>
      <c r="E48" s="49"/>
      <c r="F48" s="117">
        <v>1750</v>
      </c>
      <c r="G48" s="89">
        <f t="shared" si="0"/>
        <v>477534.78</v>
      </c>
    </row>
    <row r="49" spans="1:8" ht="20.100000000000001" customHeight="1">
      <c r="A49" s="121">
        <v>44481</v>
      </c>
      <c r="B49" s="96" t="s">
        <v>377</v>
      </c>
      <c r="C49" s="91" t="s">
        <v>344</v>
      </c>
      <c r="D49" s="91" t="s">
        <v>378</v>
      </c>
      <c r="E49" s="49"/>
      <c r="F49" s="117">
        <v>1100</v>
      </c>
      <c r="G49" s="89">
        <f t="shared" si="0"/>
        <v>476434.78</v>
      </c>
    </row>
    <row r="50" spans="1:8" ht="20.100000000000001" customHeight="1">
      <c r="A50" s="121">
        <v>44481</v>
      </c>
      <c r="B50" s="96" t="s">
        <v>377</v>
      </c>
      <c r="C50" s="91" t="s">
        <v>381</v>
      </c>
      <c r="D50" s="91" t="s">
        <v>378</v>
      </c>
      <c r="E50" s="49"/>
      <c r="F50" s="117">
        <v>2150</v>
      </c>
      <c r="G50" s="89">
        <f t="shared" si="0"/>
        <v>474284.78</v>
      </c>
    </row>
    <row r="51" spans="1:8" ht="20.100000000000001" customHeight="1">
      <c r="A51" s="121">
        <v>44481</v>
      </c>
      <c r="B51" s="96" t="s">
        <v>377</v>
      </c>
      <c r="C51" s="91" t="s">
        <v>382</v>
      </c>
      <c r="D51" s="91" t="s">
        <v>378</v>
      </c>
      <c r="E51" s="49"/>
      <c r="F51" s="117">
        <v>1350</v>
      </c>
      <c r="G51" s="89">
        <f t="shared" si="0"/>
        <v>472934.78</v>
      </c>
      <c r="H51" s="123"/>
    </row>
    <row r="52" spans="1:8" ht="20.100000000000001" customHeight="1">
      <c r="A52" s="121">
        <v>44481</v>
      </c>
      <c r="B52" s="96" t="s">
        <v>377</v>
      </c>
      <c r="C52" s="91" t="s">
        <v>349</v>
      </c>
      <c r="D52" s="91" t="s">
        <v>378</v>
      </c>
      <c r="E52" s="49"/>
      <c r="F52" s="117">
        <v>1100</v>
      </c>
      <c r="G52" s="89">
        <f t="shared" si="0"/>
        <v>471834.78</v>
      </c>
    </row>
    <row r="53" spans="1:8" ht="20.100000000000001" customHeight="1">
      <c r="A53" s="121">
        <v>44481</v>
      </c>
      <c r="B53" s="96" t="s">
        <v>377</v>
      </c>
      <c r="C53" s="91" t="s">
        <v>383</v>
      </c>
      <c r="D53" s="91" t="s">
        <v>378</v>
      </c>
      <c r="E53" s="49"/>
      <c r="F53" s="117">
        <v>1100</v>
      </c>
      <c r="G53" s="89">
        <f t="shared" si="0"/>
        <v>470734.78</v>
      </c>
    </row>
    <row r="54" spans="1:8" ht="20.100000000000001" customHeight="1">
      <c r="A54" s="121">
        <v>44481</v>
      </c>
      <c r="B54" s="96" t="s">
        <v>377</v>
      </c>
      <c r="C54" s="91" t="s">
        <v>384</v>
      </c>
      <c r="D54" s="91" t="s">
        <v>378</v>
      </c>
      <c r="E54" s="49"/>
      <c r="F54" s="117">
        <v>1750</v>
      </c>
      <c r="G54" s="89">
        <f t="shared" si="0"/>
        <v>468984.78</v>
      </c>
    </row>
    <row r="55" spans="1:8" ht="20.100000000000001" customHeight="1">
      <c r="A55" s="121">
        <v>44481</v>
      </c>
      <c r="B55" s="96" t="s">
        <v>377</v>
      </c>
      <c r="C55" s="91" t="s">
        <v>385</v>
      </c>
      <c r="D55" s="91" t="s">
        <v>378</v>
      </c>
      <c r="E55" s="49"/>
      <c r="F55" s="117">
        <v>2150</v>
      </c>
      <c r="G55" s="89">
        <f t="shared" si="0"/>
        <v>466834.78</v>
      </c>
    </row>
    <row r="56" spans="1:8" ht="20.100000000000001" customHeight="1">
      <c r="A56" s="121">
        <v>44481</v>
      </c>
      <c r="B56" s="96" t="s">
        <v>377</v>
      </c>
      <c r="C56" s="91" t="s">
        <v>386</v>
      </c>
      <c r="D56" s="91" t="s">
        <v>378</v>
      </c>
      <c r="E56" s="49"/>
      <c r="F56" s="117">
        <v>1100</v>
      </c>
      <c r="G56" s="89">
        <f t="shared" si="0"/>
        <v>465734.78</v>
      </c>
      <c r="H56" s="123"/>
    </row>
    <row r="57" spans="1:8" ht="20.100000000000001" customHeight="1">
      <c r="A57" s="121">
        <v>44481</v>
      </c>
      <c r="B57" s="96" t="s">
        <v>377</v>
      </c>
      <c r="C57" s="91" t="s">
        <v>387</v>
      </c>
      <c r="D57" s="91" t="s">
        <v>378</v>
      </c>
      <c r="E57" s="49"/>
      <c r="F57" s="117">
        <v>1350</v>
      </c>
      <c r="G57" s="89">
        <f t="shared" si="0"/>
        <v>464384.78</v>
      </c>
    </row>
    <row r="58" spans="1:8" ht="20.100000000000001" customHeight="1">
      <c r="A58" s="121">
        <v>44481</v>
      </c>
      <c r="B58" s="96" t="s">
        <v>377</v>
      </c>
      <c r="C58" s="91" t="s">
        <v>343</v>
      </c>
      <c r="D58" s="91" t="s">
        <v>378</v>
      </c>
      <c r="E58" s="49"/>
      <c r="F58" s="117">
        <v>1350</v>
      </c>
      <c r="G58" s="89">
        <f t="shared" si="0"/>
        <v>463034.78</v>
      </c>
    </row>
    <row r="59" spans="1:8" ht="20.100000000000001" customHeight="1">
      <c r="A59" s="121">
        <v>44481</v>
      </c>
      <c r="B59" s="96" t="s">
        <v>377</v>
      </c>
      <c r="C59" s="119" t="s">
        <v>388</v>
      </c>
      <c r="D59" s="91" t="s">
        <v>378</v>
      </c>
      <c r="E59" s="49"/>
      <c r="F59" s="117">
        <v>1550</v>
      </c>
      <c r="G59" s="89">
        <f t="shared" si="0"/>
        <v>461484.78</v>
      </c>
    </row>
    <row r="60" spans="1:8" ht="20.100000000000001" customHeight="1">
      <c r="A60" s="121">
        <v>44481</v>
      </c>
      <c r="B60" s="96" t="s">
        <v>377</v>
      </c>
      <c r="C60" s="91" t="s">
        <v>389</v>
      </c>
      <c r="D60" s="91" t="s">
        <v>378</v>
      </c>
      <c r="E60" s="49"/>
      <c r="F60" s="117">
        <v>1350</v>
      </c>
      <c r="G60" s="89">
        <f t="shared" si="0"/>
        <v>460134.78</v>
      </c>
    </row>
    <row r="61" spans="1:8" ht="20.100000000000001" customHeight="1">
      <c r="A61" s="121">
        <v>44481</v>
      </c>
      <c r="B61" s="96" t="s">
        <v>377</v>
      </c>
      <c r="C61" s="91" t="s">
        <v>348</v>
      </c>
      <c r="D61" s="91" t="s">
        <v>378</v>
      </c>
      <c r="E61" s="49"/>
      <c r="F61" s="117">
        <v>1750</v>
      </c>
      <c r="G61" s="89">
        <f t="shared" si="0"/>
        <v>458384.78</v>
      </c>
    </row>
    <row r="62" spans="1:8" ht="20.100000000000001" customHeight="1">
      <c r="A62" s="121">
        <v>44481</v>
      </c>
      <c r="B62" s="96" t="s">
        <v>377</v>
      </c>
      <c r="C62" s="91" t="s">
        <v>390</v>
      </c>
      <c r="D62" s="91" t="s">
        <v>378</v>
      </c>
      <c r="E62" s="49"/>
      <c r="F62" s="117">
        <v>1350</v>
      </c>
      <c r="G62" s="89">
        <f t="shared" si="0"/>
        <v>457034.78</v>
      </c>
      <c r="H62" s="123"/>
    </row>
    <row r="63" spans="1:8" ht="20.100000000000001" customHeight="1">
      <c r="A63" s="121">
        <v>44481</v>
      </c>
      <c r="B63" s="96" t="s">
        <v>377</v>
      </c>
      <c r="C63" s="91" t="s">
        <v>391</v>
      </c>
      <c r="D63" s="91" t="s">
        <v>378</v>
      </c>
      <c r="E63" s="49"/>
      <c r="F63" s="117">
        <v>1750</v>
      </c>
      <c r="G63" s="89">
        <f t="shared" si="0"/>
        <v>455284.78</v>
      </c>
      <c r="H63" s="123"/>
    </row>
    <row r="64" spans="1:8" ht="20.100000000000001" customHeight="1">
      <c r="A64" s="121">
        <v>44481</v>
      </c>
      <c r="B64" s="96" t="s">
        <v>377</v>
      </c>
      <c r="C64" s="91" t="s">
        <v>357</v>
      </c>
      <c r="D64" s="91" t="s">
        <v>378</v>
      </c>
      <c r="E64" s="49"/>
      <c r="F64" s="117">
        <v>1200</v>
      </c>
      <c r="G64" s="89">
        <f t="shared" si="0"/>
        <v>454084.78</v>
      </c>
    </row>
    <row r="65" spans="1:8" ht="20.100000000000001" customHeight="1">
      <c r="A65" s="121">
        <v>44481</v>
      </c>
      <c r="B65" s="96" t="s">
        <v>377</v>
      </c>
      <c r="C65" s="91" t="s">
        <v>392</v>
      </c>
      <c r="D65" s="91" t="s">
        <v>378</v>
      </c>
      <c r="E65" s="49"/>
      <c r="F65" s="117">
        <v>1550</v>
      </c>
      <c r="G65" s="89">
        <f t="shared" si="0"/>
        <v>452534.78</v>
      </c>
    </row>
    <row r="66" spans="1:8" ht="20.100000000000001" customHeight="1">
      <c r="A66" s="121">
        <v>44481</v>
      </c>
      <c r="B66" s="96" t="s">
        <v>377</v>
      </c>
      <c r="C66" s="91" t="s">
        <v>393</v>
      </c>
      <c r="D66" s="91" t="s">
        <v>378</v>
      </c>
      <c r="E66" s="49"/>
      <c r="F66" s="117">
        <v>1200</v>
      </c>
      <c r="G66" s="89">
        <f t="shared" si="0"/>
        <v>451334.78</v>
      </c>
      <c r="H66" s="123"/>
    </row>
    <row r="67" spans="1:8" ht="20.100000000000001" customHeight="1">
      <c r="A67" s="121">
        <v>44481</v>
      </c>
      <c r="B67" s="96" t="s">
        <v>377</v>
      </c>
      <c r="C67" s="91" t="s">
        <v>394</v>
      </c>
      <c r="D67" s="91" t="s">
        <v>378</v>
      </c>
      <c r="E67" s="49"/>
      <c r="F67" s="117">
        <v>1200</v>
      </c>
      <c r="G67" s="89">
        <f t="shared" si="0"/>
        <v>450134.78</v>
      </c>
    </row>
    <row r="68" spans="1:8" ht="20.100000000000001" customHeight="1">
      <c r="A68" s="121">
        <v>44481</v>
      </c>
      <c r="B68" s="96" t="s">
        <v>377</v>
      </c>
      <c r="C68" s="91" t="s">
        <v>395</v>
      </c>
      <c r="D68" s="91" t="s">
        <v>378</v>
      </c>
      <c r="E68" s="49"/>
      <c r="F68" s="117">
        <v>1550</v>
      </c>
      <c r="G68" s="89">
        <f t="shared" si="0"/>
        <v>448584.78</v>
      </c>
    </row>
    <row r="69" spans="1:8" ht="20.100000000000001" customHeight="1">
      <c r="A69" s="121">
        <v>44481</v>
      </c>
      <c r="B69" s="96" t="s">
        <v>377</v>
      </c>
      <c r="C69" s="91" t="s">
        <v>374</v>
      </c>
      <c r="D69" s="91" t="s">
        <v>378</v>
      </c>
      <c r="E69" s="49"/>
      <c r="F69" s="117">
        <v>1750</v>
      </c>
      <c r="G69" s="89">
        <f t="shared" si="0"/>
        <v>446834.78</v>
      </c>
      <c r="H69" s="120">
        <v>44550</v>
      </c>
    </row>
    <row r="70" spans="1:8" ht="20.100000000000001" customHeight="1">
      <c r="A70" s="121">
        <v>44481</v>
      </c>
      <c r="B70" s="96" t="s">
        <v>397</v>
      </c>
      <c r="C70" s="91" t="s">
        <v>379</v>
      </c>
      <c r="D70" s="91" t="s">
        <v>398</v>
      </c>
      <c r="E70" s="49"/>
      <c r="F70" s="117">
        <v>1950</v>
      </c>
      <c r="G70" s="89">
        <f t="shared" si="0"/>
        <v>444884.78</v>
      </c>
      <c r="H70" s="123"/>
    </row>
    <row r="71" spans="1:8" ht="20.100000000000001" customHeight="1">
      <c r="A71" s="121">
        <v>44481</v>
      </c>
      <c r="B71" s="96" t="s">
        <v>397</v>
      </c>
      <c r="C71" s="91" t="s">
        <v>388</v>
      </c>
      <c r="D71" s="91" t="s">
        <v>398</v>
      </c>
      <c r="E71" s="49"/>
      <c r="F71" s="117">
        <v>1350</v>
      </c>
      <c r="G71" s="89">
        <f t="shared" si="0"/>
        <v>443534.78</v>
      </c>
      <c r="H71" s="123"/>
    </row>
    <row r="72" spans="1:8" ht="20.100000000000001" customHeight="1">
      <c r="A72" s="121">
        <v>44481</v>
      </c>
      <c r="B72" s="96" t="s">
        <v>397</v>
      </c>
      <c r="C72" s="91" t="s">
        <v>366</v>
      </c>
      <c r="D72" s="91" t="s">
        <v>398</v>
      </c>
      <c r="E72" s="49"/>
      <c r="F72" s="117">
        <v>1550</v>
      </c>
      <c r="G72" s="89">
        <f t="shared" si="0"/>
        <v>441984.78</v>
      </c>
      <c r="H72" s="123"/>
    </row>
    <row r="73" spans="1:8" ht="20.100000000000001" customHeight="1">
      <c r="A73" s="121">
        <v>44481</v>
      </c>
      <c r="B73" s="96" t="s">
        <v>397</v>
      </c>
      <c r="C73" s="91" t="s">
        <v>346</v>
      </c>
      <c r="D73" s="91" t="s">
        <v>398</v>
      </c>
      <c r="E73" s="49"/>
      <c r="F73" s="117">
        <v>1100</v>
      </c>
      <c r="G73" s="89">
        <f t="shared" si="0"/>
        <v>440884.78</v>
      </c>
      <c r="H73" s="123"/>
    </row>
    <row r="74" spans="1:8" ht="20.100000000000001" customHeight="1">
      <c r="A74" s="121">
        <v>44481</v>
      </c>
      <c r="B74" s="96" t="s">
        <v>397</v>
      </c>
      <c r="C74" s="91" t="s">
        <v>347</v>
      </c>
      <c r="D74" s="91" t="s">
        <v>398</v>
      </c>
      <c r="E74" s="49"/>
      <c r="F74" s="117">
        <v>1550</v>
      </c>
      <c r="G74" s="89">
        <f t="shared" si="0"/>
        <v>439334.78</v>
      </c>
      <c r="H74" s="123"/>
    </row>
    <row r="75" spans="1:8" ht="20.100000000000001" customHeight="1">
      <c r="A75" s="121">
        <v>44481</v>
      </c>
      <c r="B75" s="96" t="s">
        <v>397</v>
      </c>
      <c r="C75" s="91" t="s">
        <v>373</v>
      </c>
      <c r="D75" s="91" t="s">
        <v>398</v>
      </c>
      <c r="E75" s="49"/>
      <c r="F75" s="117">
        <v>2350</v>
      </c>
      <c r="G75" s="89">
        <f t="shared" si="0"/>
        <v>436984.78</v>
      </c>
      <c r="H75" s="123"/>
    </row>
    <row r="76" spans="1:8" ht="20.100000000000001" customHeight="1">
      <c r="A76" s="121">
        <v>44481</v>
      </c>
      <c r="B76" s="96" t="s">
        <v>397</v>
      </c>
      <c r="C76" s="91" t="s">
        <v>345</v>
      </c>
      <c r="D76" s="91" t="s">
        <v>398</v>
      </c>
      <c r="E76" s="49"/>
      <c r="F76" s="117">
        <v>1100</v>
      </c>
      <c r="G76" s="89">
        <f t="shared" ref="G76:G139" si="1">G75-F76</f>
        <v>435884.78</v>
      </c>
      <c r="H76" s="123"/>
    </row>
    <row r="77" spans="1:8" ht="20.100000000000001" customHeight="1">
      <c r="A77" s="121">
        <v>44481</v>
      </c>
      <c r="B77" s="96" t="s">
        <v>397</v>
      </c>
      <c r="C77" s="91" t="s">
        <v>367</v>
      </c>
      <c r="D77" s="91" t="s">
        <v>398</v>
      </c>
      <c r="E77" s="49"/>
      <c r="F77" s="117">
        <v>1750</v>
      </c>
      <c r="G77" s="89">
        <f t="shared" si="1"/>
        <v>434134.78</v>
      </c>
      <c r="H77" s="123"/>
    </row>
    <row r="78" spans="1:8" ht="20.100000000000001" customHeight="1">
      <c r="A78" s="121">
        <v>44481</v>
      </c>
      <c r="B78" s="96" t="s">
        <v>397</v>
      </c>
      <c r="C78" s="91" t="s">
        <v>375</v>
      </c>
      <c r="D78" s="91" t="s">
        <v>398</v>
      </c>
      <c r="E78" s="49"/>
      <c r="F78" s="117">
        <v>1200</v>
      </c>
      <c r="G78" s="89">
        <f t="shared" si="1"/>
        <v>432934.78</v>
      </c>
      <c r="H78" s="123"/>
    </row>
    <row r="79" spans="1:8" ht="20.100000000000001" customHeight="1">
      <c r="A79" s="121">
        <v>44481</v>
      </c>
      <c r="B79" s="96" t="s">
        <v>397</v>
      </c>
      <c r="C79" s="91" t="s">
        <v>380</v>
      </c>
      <c r="D79" s="91" t="s">
        <v>398</v>
      </c>
      <c r="E79" s="49"/>
      <c r="F79" s="117">
        <v>1550</v>
      </c>
      <c r="G79" s="89">
        <f t="shared" si="1"/>
        <v>431384.78</v>
      </c>
      <c r="H79" s="123"/>
    </row>
    <row r="80" spans="1:8" ht="20.100000000000001" customHeight="1">
      <c r="A80" s="121">
        <v>44481</v>
      </c>
      <c r="B80" s="96" t="s">
        <v>397</v>
      </c>
      <c r="C80" s="91" t="s">
        <v>344</v>
      </c>
      <c r="D80" s="91" t="s">
        <v>398</v>
      </c>
      <c r="E80" s="49"/>
      <c r="F80" s="117">
        <v>1100</v>
      </c>
      <c r="G80" s="89">
        <f t="shared" si="1"/>
        <v>430284.78</v>
      </c>
      <c r="H80" s="123"/>
    </row>
    <row r="81" spans="1:8" ht="20.100000000000001" customHeight="1">
      <c r="A81" s="121">
        <v>44481</v>
      </c>
      <c r="B81" s="96" t="s">
        <v>397</v>
      </c>
      <c r="C81" s="91" t="s">
        <v>355</v>
      </c>
      <c r="D81" s="91" t="s">
        <v>398</v>
      </c>
      <c r="E81" s="49"/>
      <c r="F81" s="117">
        <v>1350</v>
      </c>
      <c r="G81" s="89">
        <f t="shared" si="1"/>
        <v>428934.78</v>
      </c>
      <c r="H81" s="123"/>
    </row>
    <row r="82" spans="1:8" ht="20.100000000000001" customHeight="1">
      <c r="A82" s="121">
        <v>44481</v>
      </c>
      <c r="B82" s="96" t="s">
        <v>397</v>
      </c>
      <c r="C82" s="91" t="s">
        <v>360</v>
      </c>
      <c r="D82" s="91" t="s">
        <v>398</v>
      </c>
      <c r="E82" s="49"/>
      <c r="F82" s="117">
        <v>1100</v>
      </c>
      <c r="G82" s="89">
        <f t="shared" si="1"/>
        <v>427834.78</v>
      </c>
      <c r="H82" s="123"/>
    </row>
    <row r="83" spans="1:8" ht="20.100000000000001" customHeight="1">
      <c r="A83" s="121">
        <v>44481</v>
      </c>
      <c r="B83" s="96" t="s">
        <v>397</v>
      </c>
      <c r="C83" s="91" t="s">
        <v>349</v>
      </c>
      <c r="D83" s="91" t="s">
        <v>398</v>
      </c>
      <c r="E83" s="49"/>
      <c r="F83" s="117">
        <v>1100</v>
      </c>
      <c r="G83" s="89">
        <f t="shared" si="1"/>
        <v>426734.78</v>
      </c>
      <c r="H83" s="120">
        <v>20100</v>
      </c>
    </row>
    <row r="84" spans="1:8" ht="20.100000000000001" customHeight="1">
      <c r="A84" s="121">
        <v>44482</v>
      </c>
      <c r="B84" s="96" t="s">
        <v>396</v>
      </c>
      <c r="C84" s="91" t="s">
        <v>360</v>
      </c>
      <c r="D84" s="91" t="s">
        <v>399</v>
      </c>
      <c r="E84" s="49"/>
      <c r="F84" s="117">
        <v>3150</v>
      </c>
      <c r="G84" s="89">
        <f t="shared" si="1"/>
        <v>423584.78</v>
      </c>
      <c r="H84" s="123"/>
    </row>
    <row r="85" spans="1:8" ht="20.100000000000001" customHeight="1">
      <c r="A85" s="121">
        <v>44482</v>
      </c>
      <c r="B85" s="96" t="s">
        <v>396</v>
      </c>
      <c r="C85" s="91" t="s">
        <v>366</v>
      </c>
      <c r="D85" s="91" t="s">
        <v>399</v>
      </c>
      <c r="E85" s="49"/>
      <c r="F85" s="117">
        <v>4200</v>
      </c>
      <c r="G85" s="89">
        <f t="shared" si="1"/>
        <v>419384.78</v>
      </c>
      <c r="H85" s="123"/>
    </row>
    <row r="86" spans="1:8" ht="20.100000000000001" customHeight="1">
      <c r="A86" s="121">
        <v>44482</v>
      </c>
      <c r="B86" s="96" t="s">
        <v>396</v>
      </c>
      <c r="C86" s="91" t="s">
        <v>343</v>
      </c>
      <c r="D86" s="91" t="s">
        <v>399</v>
      </c>
      <c r="E86" s="49"/>
      <c r="F86" s="117">
        <v>3850</v>
      </c>
      <c r="G86" s="89">
        <f t="shared" si="1"/>
        <v>415534.78</v>
      </c>
      <c r="H86" s="123"/>
    </row>
    <row r="87" spans="1:8" ht="20.100000000000001" customHeight="1">
      <c r="A87" s="121">
        <v>44482</v>
      </c>
      <c r="B87" s="96" t="s">
        <v>396</v>
      </c>
      <c r="C87" s="91" t="s">
        <v>347</v>
      </c>
      <c r="D87" s="91" t="s">
        <v>399</v>
      </c>
      <c r="E87" s="49"/>
      <c r="F87" s="117">
        <v>4200</v>
      </c>
      <c r="G87" s="89">
        <f t="shared" si="1"/>
        <v>411334.78</v>
      </c>
      <c r="H87" s="123"/>
    </row>
    <row r="88" spans="1:8" ht="20.100000000000001" customHeight="1">
      <c r="A88" s="121">
        <v>44482</v>
      </c>
      <c r="B88" s="96" t="s">
        <v>396</v>
      </c>
      <c r="C88" s="91" t="s">
        <v>345</v>
      </c>
      <c r="D88" s="91" t="s">
        <v>399</v>
      </c>
      <c r="E88" s="49"/>
      <c r="F88" s="117">
        <v>3150</v>
      </c>
      <c r="G88" s="89">
        <f t="shared" si="1"/>
        <v>408184.78</v>
      </c>
      <c r="H88" s="123"/>
    </row>
    <row r="89" spans="1:8" ht="20.100000000000001" customHeight="1">
      <c r="A89" s="121">
        <v>44482</v>
      </c>
      <c r="B89" s="96" t="s">
        <v>396</v>
      </c>
      <c r="C89" s="91" t="s">
        <v>373</v>
      </c>
      <c r="D89" s="91" t="s">
        <v>399</v>
      </c>
      <c r="E89" s="49"/>
      <c r="F89" s="117">
        <v>5300</v>
      </c>
      <c r="G89" s="89">
        <f t="shared" si="1"/>
        <v>402884.78</v>
      </c>
      <c r="H89" s="123"/>
    </row>
    <row r="90" spans="1:8" ht="20.100000000000001" customHeight="1">
      <c r="A90" s="121">
        <v>44482</v>
      </c>
      <c r="B90" s="96" t="s">
        <v>396</v>
      </c>
      <c r="C90" s="91" t="s">
        <v>367</v>
      </c>
      <c r="D90" s="91" t="s">
        <v>399</v>
      </c>
      <c r="E90" s="49"/>
      <c r="F90" s="117">
        <v>4550</v>
      </c>
      <c r="G90" s="89">
        <f t="shared" si="1"/>
        <v>398334.78</v>
      </c>
      <c r="H90" s="123"/>
    </row>
    <row r="91" spans="1:8" ht="20.100000000000001" customHeight="1">
      <c r="A91" s="121">
        <v>44482</v>
      </c>
      <c r="B91" s="96" t="s">
        <v>396</v>
      </c>
      <c r="C91" s="91" t="s">
        <v>346</v>
      </c>
      <c r="D91" s="91" t="s">
        <v>399</v>
      </c>
      <c r="E91" s="49"/>
      <c r="F91" s="117">
        <v>3150</v>
      </c>
      <c r="G91" s="89">
        <f t="shared" si="1"/>
        <v>395184.78</v>
      </c>
      <c r="H91" s="123"/>
    </row>
    <row r="92" spans="1:8" ht="20.100000000000001" customHeight="1">
      <c r="A92" s="121">
        <v>44482</v>
      </c>
      <c r="B92" s="96" t="s">
        <v>396</v>
      </c>
      <c r="C92" s="91" t="s">
        <v>375</v>
      </c>
      <c r="D92" s="91" t="s">
        <v>399</v>
      </c>
      <c r="E92" s="49"/>
      <c r="F92" s="117">
        <v>3300</v>
      </c>
      <c r="G92" s="89">
        <f t="shared" si="1"/>
        <v>391884.78</v>
      </c>
      <c r="H92" s="123"/>
    </row>
    <row r="93" spans="1:8" ht="20.100000000000001" customHeight="1">
      <c r="A93" s="121">
        <v>44482</v>
      </c>
      <c r="B93" s="96" t="s">
        <v>396</v>
      </c>
      <c r="C93" s="91" t="s">
        <v>380</v>
      </c>
      <c r="D93" s="91" t="s">
        <v>399</v>
      </c>
      <c r="E93" s="49"/>
      <c r="F93" s="117">
        <v>4200</v>
      </c>
      <c r="G93" s="89">
        <f t="shared" si="1"/>
        <v>387684.78</v>
      </c>
      <c r="H93" s="120">
        <v>39050</v>
      </c>
    </row>
    <row r="94" spans="1:8" ht="20.100000000000001" customHeight="1">
      <c r="A94" s="41">
        <v>44483</v>
      </c>
      <c r="B94" s="96" t="s">
        <v>400</v>
      </c>
      <c r="C94" s="91" t="s">
        <v>351</v>
      </c>
      <c r="D94" s="91" t="s">
        <v>405</v>
      </c>
      <c r="E94" s="49"/>
      <c r="F94" s="117">
        <v>3500</v>
      </c>
      <c r="G94" s="89">
        <f t="shared" si="1"/>
        <v>384184.78</v>
      </c>
      <c r="H94" s="123"/>
    </row>
    <row r="95" spans="1:8" ht="20.100000000000001" customHeight="1">
      <c r="A95" s="41">
        <v>44483</v>
      </c>
      <c r="B95" s="96" t="s">
        <v>400</v>
      </c>
      <c r="C95" s="91" t="s">
        <v>349</v>
      </c>
      <c r="D95" s="91" t="s">
        <v>405</v>
      </c>
      <c r="E95" s="49"/>
      <c r="F95" s="117">
        <v>2200</v>
      </c>
      <c r="G95" s="89">
        <f t="shared" si="1"/>
        <v>381984.78</v>
      </c>
      <c r="H95" s="123"/>
    </row>
    <row r="96" spans="1:8" ht="20.100000000000001" customHeight="1">
      <c r="A96" s="41">
        <v>44483</v>
      </c>
      <c r="B96" s="96" t="s">
        <v>400</v>
      </c>
      <c r="C96" s="91" t="s">
        <v>354</v>
      </c>
      <c r="D96" s="91" t="s">
        <v>405</v>
      </c>
      <c r="E96" s="49"/>
      <c r="F96" s="117">
        <v>2400</v>
      </c>
      <c r="G96" s="89">
        <f t="shared" si="1"/>
        <v>379584.78</v>
      </c>
      <c r="H96" s="123"/>
    </row>
    <row r="97" spans="1:8" ht="20.100000000000001" customHeight="1">
      <c r="A97" s="41">
        <v>44483</v>
      </c>
      <c r="B97" s="96" t="s">
        <v>400</v>
      </c>
      <c r="C97" s="91" t="s">
        <v>401</v>
      </c>
      <c r="D97" s="91" t="s">
        <v>405</v>
      </c>
      <c r="E97" s="49"/>
      <c r="F97" s="117">
        <v>1100</v>
      </c>
      <c r="G97" s="89">
        <f t="shared" si="1"/>
        <v>378484.78</v>
      </c>
      <c r="H97" s="123"/>
    </row>
    <row r="98" spans="1:8" ht="20.100000000000001" customHeight="1">
      <c r="A98" s="41">
        <v>44483</v>
      </c>
      <c r="B98" s="96" t="s">
        <v>400</v>
      </c>
      <c r="C98" s="91" t="s">
        <v>402</v>
      </c>
      <c r="D98" s="91" t="s">
        <v>405</v>
      </c>
      <c r="E98" s="49"/>
      <c r="F98" s="117">
        <v>1100</v>
      </c>
      <c r="G98" s="89">
        <f t="shared" si="1"/>
        <v>377384.78</v>
      </c>
      <c r="H98" s="123"/>
    </row>
    <row r="99" spans="1:8" ht="20.100000000000001" customHeight="1">
      <c r="A99" s="41">
        <v>44483</v>
      </c>
      <c r="B99" s="96" t="s">
        <v>400</v>
      </c>
      <c r="C99" s="91" t="s">
        <v>403</v>
      </c>
      <c r="D99" s="91" t="s">
        <v>405</v>
      </c>
      <c r="E99" s="49"/>
      <c r="F99" s="117">
        <v>1550</v>
      </c>
      <c r="G99" s="89">
        <f t="shared" si="1"/>
        <v>375834.78</v>
      </c>
      <c r="H99" s="123"/>
    </row>
    <row r="100" spans="1:8" ht="20.100000000000001" customHeight="1">
      <c r="A100" s="41">
        <v>44483</v>
      </c>
      <c r="B100" s="96" t="s">
        <v>400</v>
      </c>
      <c r="C100" s="91" t="s">
        <v>404</v>
      </c>
      <c r="D100" s="91" t="s">
        <v>405</v>
      </c>
      <c r="E100" s="49"/>
      <c r="F100" s="117">
        <v>1350</v>
      </c>
      <c r="G100" s="89">
        <f t="shared" si="1"/>
        <v>374484.78</v>
      </c>
      <c r="H100" s="120">
        <v>13200</v>
      </c>
    </row>
    <row r="101" spans="1:8" ht="20.100000000000001" customHeight="1">
      <c r="A101" s="41">
        <v>44483</v>
      </c>
      <c r="B101" s="96" t="s">
        <v>406</v>
      </c>
      <c r="C101" s="91" t="s">
        <v>407</v>
      </c>
      <c r="D101" s="91" t="s">
        <v>410</v>
      </c>
      <c r="E101" s="49"/>
      <c r="F101" s="117">
        <v>1750</v>
      </c>
      <c r="G101" s="89">
        <f t="shared" si="1"/>
        <v>372734.78</v>
      </c>
      <c r="H101" s="123"/>
    </row>
    <row r="102" spans="1:8" ht="20.100000000000001" customHeight="1">
      <c r="A102" s="41">
        <v>44483</v>
      </c>
      <c r="B102" s="96" t="s">
        <v>406</v>
      </c>
      <c r="C102" s="91" t="s">
        <v>351</v>
      </c>
      <c r="D102" s="91" t="s">
        <v>410</v>
      </c>
      <c r="E102" s="49"/>
      <c r="F102" s="117">
        <v>1750</v>
      </c>
      <c r="G102" s="89">
        <f t="shared" si="1"/>
        <v>370984.78</v>
      </c>
      <c r="H102" s="123"/>
    </row>
    <row r="103" spans="1:8" ht="20.100000000000001" customHeight="1">
      <c r="A103" s="41">
        <v>44483</v>
      </c>
      <c r="B103" s="96" t="s">
        <v>406</v>
      </c>
      <c r="C103" s="91" t="s">
        <v>408</v>
      </c>
      <c r="D103" s="91" t="s">
        <v>410</v>
      </c>
      <c r="E103" s="49"/>
      <c r="F103" s="117">
        <v>1350</v>
      </c>
      <c r="G103" s="89">
        <f t="shared" si="1"/>
        <v>369634.78</v>
      </c>
      <c r="H103" s="123"/>
    </row>
    <row r="104" spans="1:8" ht="20.100000000000001" customHeight="1">
      <c r="A104" s="41">
        <v>44483</v>
      </c>
      <c r="B104" s="96" t="s">
        <v>406</v>
      </c>
      <c r="C104" s="91" t="s">
        <v>352</v>
      </c>
      <c r="D104" s="91" t="s">
        <v>410</v>
      </c>
      <c r="E104" s="49"/>
      <c r="F104" s="117">
        <v>1350</v>
      </c>
      <c r="G104" s="89">
        <f t="shared" si="1"/>
        <v>368284.78</v>
      </c>
      <c r="H104" s="123"/>
    </row>
    <row r="105" spans="1:8" ht="20.100000000000001" customHeight="1">
      <c r="A105" s="41">
        <v>44483</v>
      </c>
      <c r="B105" s="96" t="s">
        <v>406</v>
      </c>
      <c r="C105" s="91" t="s">
        <v>409</v>
      </c>
      <c r="D105" s="91" t="s">
        <v>410</v>
      </c>
      <c r="E105" s="49"/>
      <c r="F105" s="117">
        <v>1350</v>
      </c>
      <c r="G105" s="89">
        <f t="shared" si="1"/>
        <v>366934.78</v>
      </c>
      <c r="H105" s="123"/>
    </row>
    <row r="106" spans="1:8" ht="20.100000000000001" customHeight="1">
      <c r="A106" s="41">
        <v>44483</v>
      </c>
      <c r="B106" s="96" t="s">
        <v>406</v>
      </c>
      <c r="C106" s="91" t="s">
        <v>360</v>
      </c>
      <c r="D106" s="91" t="s">
        <v>410</v>
      </c>
      <c r="E106" s="49"/>
      <c r="F106" s="117">
        <v>1100</v>
      </c>
      <c r="G106" s="89">
        <f t="shared" si="1"/>
        <v>365834.78</v>
      </c>
      <c r="H106" s="120">
        <v>8650</v>
      </c>
    </row>
    <row r="107" spans="1:8" ht="20.100000000000001" customHeight="1">
      <c r="A107" s="41">
        <v>44487</v>
      </c>
      <c r="B107" s="96" t="s">
        <v>411</v>
      </c>
      <c r="C107" s="91" t="s">
        <v>349</v>
      </c>
      <c r="D107" s="91" t="s">
        <v>368</v>
      </c>
      <c r="E107" s="49"/>
      <c r="F107" s="117">
        <v>1155</v>
      </c>
      <c r="G107" s="89">
        <f t="shared" si="1"/>
        <v>364679.78</v>
      </c>
      <c r="H107" s="123"/>
    </row>
    <row r="108" spans="1:8" ht="20.100000000000001" customHeight="1">
      <c r="A108" s="41">
        <v>44487</v>
      </c>
      <c r="B108" s="96" t="s">
        <v>411</v>
      </c>
      <c r="C108" s="91" t="s">
        <v>344</v>
      </c>
      <c r="D108" s="91" t="s">
        <v>368</v>
      </c>
      <c r="E108" s="49"/>
      <c r="F108" s="117">
        <v>1155</v>
      </c>
      <c r="G108" s="89">
        <f t="shared" si="1"/>
        <v>363524.78</v>
      </c>
      <c r="H108" s="120">
        <v>2310</v>
      </c>
    </row>
    <row r="109" spans="1:8" ht="20.100000000000001" customHeight="1">
      <c r="A109" s="41">
        <v>44487</v>
      </c>
      <c r="B109" s="96" t="s">
        <v>412</v>
      </c>
      <c r="C109" s="91" t="s">
        <v>413</v>
      </c>
      <c r="D109" s="91" t="s">
        <v>414</v>
      </c>
      <c r="E109" s="49"/>
      <c r="F109" s="117">
        <v>10447.5</v>
      </c>
      <c r="G109" s="89">
        <f t="shared" si="1"/>
        <v>353077.28</v>
      </c>
      <c r="H109" s="120">
        <v>10447.5</v>
      </c>
    </row>
    <row r="110" spans="1:8" ht="20.100000000000001" customHeight="1">
      <c r="A110" s="41">
        <v>44487</v>
      </c>
      <c r="B110" s="96" t="s">
        <v>415</v>
      </c>
      <c r="C110" s="91" t="s">
        <v>407</v>
      </c>
      <c r="D110" s="91" t="s">
        <v>378</v>
      </c>
      <c r="E110" s="49"/>
      <c r="F110" s="117">
        <v>1750</v>
      </c>
      <c r="G110" s="89">
        <f t="shared" si="1"/>
        <v>351327.28</v>
      </c>
      <c r="H110" s="120">
        <v>1750</v>
      </c>
    </row>
    <row r="111" spans="1:8" ht="20.100000000000001" customHeight="1">
      <c r="A111" s="41">
        <v>44487</v>
      </c>
      <c r="B111" s="96" t="s">
        <v>416</v>
      </c>
      <c r="C111" s="91" t="s">
        <v>360</v>
      </c>
      <c r="D111" s="91" t="s">
        <v>399</v>
      </c>
      <c r="E111" s="49"/>
      <c r="F111" s="117">
        <v>1350</v>
      </c>
      <c r="G111" s="89">
        <f t="shared" si="1"/>
        <v>349977.28</v>
      </c>
      <c r="H111" s="123"/>
    </row>
    <row r="112" spans="1:8" ht="20.100000000000001" customHeight="1">
      <c r="A112" s="41">
        <v>44487</v>
      </c>
      <c r="B112" s="96" t="s">
        <v>416</v>
      </c>
      <c r="C112" s="91" t="s">
        <v>366</v>
      </c>
      <c r="D112" s="91" t="s">
        <v>399</v>
      </c>
      <c r="E112" s="49"/>
      <c r="F112" s="117">
        <v>1950</v>
      </c>
      <c r="G112" s="89">
        <f t="shared" si="1"/>
        <v>348027.28</v>
      </c>
      <c r="H112" s="123"/>
    </row>
    <row r="113" spans="1:8" ht="20.100000000000001" customHeight="1">
      <c r="A113" s="41">
        <v>44487</v>
      </c>
      <c r="B113" s="96" t="s">
        <v>416</v>
      </c>
      <c r="C113" s="91" t="s">
        <v>343</v>
      </c>
      <c r="D113" s="91" t="s">
        <v>399</v>
      </c>
      <c r="E113" s="49"/>
      <c r="F113" s="117">
        <v>1700</v>
      </c>
      <c r="G113" s="89">
        <f t="shared" si="1"/>
        <v>346327.28</v>
      </c>
      <c r="H113" s="123"/>
    </row>
    <row r="114" spans="1:8" ht="20.100000000000001" customHeight="1">
      <c r="A114" s="41">
        <v>44487</v>
      </c>
      <c r="B114" s="96" t="s">
        <v>416</v>
      </c>
      <c r="C114" s="91" t="s">
        <v>347</v>
      </c>
      <c r="D114" s="91" t="s">
        <v>399</v>
      </c>
      <c r="E114" s="49"/>
      <c r="F114" s="117">
        <v>1950</v>
      </c>
      <c r="G114" s="89">
        <f t="shared" si="1"/>
        <v>344377.28</v>
      </c>
      <c r="H114" s="123"/>
    </row>
    <row r="115" spans="1:8" ht="20.100000000000001" customHeight="1">
      <c r="A115" s="41">
        <v>44487</v>
      </c>
      <c r="B115" s="96" t="s">
        <v>416</v>
      </c>
      <c r="C115" s="91" t="s">
        <v>345</v>
      </c>
      <c r="D115" s="91" t="s">
        <v>399</v>
      </c>
      <c r="E115" s="49"/>
      <c r="F115" s="117">
        <v>1350</v>
      </c>
      <c r="G115" s="89">
        <f t="shared" si="1"/>
        <v>343027.28</v>
      </c>
      <c r="H115" s="123"/>
    </row>
    <row r="116" spans="1:8" ht="20.100000000000001" customHeight="1">
      <c r="A116" s="41">
        <v>44487</v>
      </c>
      <c r="B116" s="96" t="s">
        <v>416</v>
      </c>
      <c r="C116" s="91" t="s">
        <v>373</v>
      </c>
      <c r="D116" s="91" t="s">
        <v>399</v>
      </c>
      <c r="E116" s="49"/>
      <c r="F116" s="117">
        <v>2950</v>
      </c>
      <c r="G116" s="89">
        <f t="shared" si="1"/>
        <v>340077.28</v>
      </c>
      <c r="H116" s="123"/>
    </row>
    <row r="117" spans="1:8" ht="20.100000000000001" customHeight="1">
      <c r="A117" s="41">
        <v>44487</v>
      </c>
      <c r="B117" s="96" t="s">
        <v>416</v>
      </c>
      <c r="C117" s="91" t="s">
        <v>367</v>
      </c>
      <c r="D117" s="91" t="s">
        <v>399</v>
      </c>
      <c r="E117" s="49"/>
      <c r="F117" s="117">
        <v>2200</v>
      </c>
      <c r="G117" s="89">
        <f t="shared" si="1"/>
        <v>337877.28</v>
      </c>
      <c r="H117" s="123"/>
    </row>
    <row r="118" spans="1:8" ht="20.100000000000001" customHeight="1">
      <c r="A118" s="41">
        <v>44487</v>
      </c>
      <c r="B118" s="96" t="s">
        <v>416</v>
      </c>
      <c r="C118" s="91" t="s">
        <v>346</v>
      </c>
      <c r="D118" s="91" t="s">
        <v>399</v>
      </c>
      <c r="E118" s="49"/>
      <c r="F118" s="117">
        <v>1350</v>
      </c>
      <c r="G118" s="89">
        <f t="shared" si="1"/>
        <v>336527.28</v>
      </c>
      <c r="H118" s="123"/>
    </row>
    <row r="119" spans="1:8" ht="20.100000000000001" customHeight="1">
      <c r="A119" s="41">
        <v>44487</v>
      </c>
      <c r="B119" s="96" t="s">
        <v>416</v>
      </c>
      <c r="C119" s="91" t="s">
        <v>375</v>
      </c>
      <c r="D119" s="91" t="s">
        <v>399</v>
      </c>
      <c r="E119" s="49"/>
      <c r="F119" s="117">
        <v>1500</v>
      </c>
      <c r="G119" s="89">
        <f t="shared" si="1"/>
        <v>335027.28000000003</v>
      </c>
      <c r="H119" s="123"/>
    </row>
    <row r="120" spans="1:8" ht="20.100000000000001" customHeight="1">
      <c r="A120" s="41">
        <v>44487</v>
      </c>
      <c r="B120" s="96" t="s">
        <v>416</v>
      </c>
      <c r="C120" s="91" t="s">
        <v>380</v>
      </c>
      <c r="D120" s="91" t="s">
        <v>399</v>
      </c>
      <c r="E120" s="49"/>
      <c r="F120" s="117">
        <v>1950</v>
      </c>
      <c r="G120" s="89">
        <f t="shared" si="1"/>
        <v>333077.28000000003</v>
      </c>
      <c r="H120" s="120">
        <v>18250</v>
      </c>
    </row>
    <row r="121" spans="1:8" ht="20.100000000000001" customHeight="1">
      <c r="A121" s="41">
        <v>44490</v>
      </c>
      <c r="B121" s="96" t="s">
        <v>417</v>
      </c>
      <c r="C121" s="91" t="s">
        <v>413</v>
      </c>
      <c r="D121" s="91" t="s">
        <v>418</v>
      </c>
      <c r="E121" s="49"/>
      <c r="F121" s="117">
        <v>11650</v>
      </c>
      <c r="G121" s="89">
        <f t="shared" si="1"/>
        <v>321427.28000000003</v>
      </c>
      <c r="H121" s="120">
        <v>11650</v>
      </c>
    </row>
    <row r="122" spans="1:8" ht="20.100000000000001" customHeight="1">
      <c r="A122" s="41">
        <v>44494</v>
      </c>
      <c r="B122" s="96" t="s">
        <v>424</v>
      </c>
      <c r="C122" s="91" t="s">
        <v>344</v>
      </c>
      <c r="D122" s="91" t="s">
        <v>425</v>
      </c>
      <c r="E122" s="49"/>
      <c r="F122" s="117">
        <v>1155</v>
      </c>
      <c r="G122" s="89">
        <f t="shared" si="1"/>
        <v>320272.28000000003</v>
      </c>
      <c r="H122" s="123"/>
    </row>
    <row r="123" spans="1:8" ht="20.100000000000001" customHeight="1">
      <c r="A123" s="41">
        <v>44494</v>
      </c>
      <c r="B123" s="96" t="s">
        <v>424</v>
      </c>
      <c r="C123" s="91" t="s">
        <v>366</v>
      </c>
      <c r="D123" s="91" t="s">
        <v>425</v>
      </c>
      <c r="E123" s="49"/>
      <c r="F123" s="117">
        <v>1627.5</v>
      </c>
      <c r="G123" s="89">
        <f t="shared" si="1"/>
        <v>318644.78000000003</v>
      </c>
      <c r="H123" s="123"/>
    </row>
    <row r="124" spans="1:8" ht="20.100000000000001" customHeight="1">
      <c r="A124" s="41">
        <v>44494</v>
      </c>
      <c r="B124" s="96" t="s">
        <v>424</v>
      </c>
      <c r="C124" s="91" t="s">
        <v>343</v>
      </c>
      <c r="D124" s="91" t="s">
        <v>425</v>
      </c>
      <c r="E124" s="49"/>
      <c r="F124" s="117">
        <v>1417.5</v>
      </c>
      <c r="G124" s="89">
        <f t="shared" si="1"/>
        <v>317227.28000000003</v>
      </c>
      <c r="H124" s="123"/>
    </row>
    <row r="125" spans="1:8" ht="20.100000000000001" customHeight="1">
      <c r="A125" s="41">
        <v>44494</v>
      </c>
      <c r="B125" s="96" t="s">
        <v>424</v>
      </c>
      <c r="C125" s="91" t="s">
        <v>347</v>
      </c>
      <c r="D125" s="91" t="s">
        <v>425</v>
      </c>
      <c r="E125" s="49"/>
      <c r="F125" s="117">
        <v>1627.5</v>
      </c>
      <c r="G125" s="89">
        <f t="shared" si="1"/>
        <v>315599.78000000003</v>
      </c>
      <c r="H125" s="123"/>
    </row>
    <row r="126" spans="1:8" ht="20.100000000000001" customHeight="1">
      <c r="A126" s="41">
        <v>44494</v>
      </c>
      <c r="B126" s="96" t="s">
        <v>424</v>
      </c>
      <c r="C126" s="91" t="s">
        <v>345</v>
      </c>
      <c r="D126" s="91" t="s">
        <v>425</v>
      </c>
      <c r="E126" s="49"/>
      <c r="F126" s="117">
        <v>1155</v>
      </c>
      <c r="G126" s="89">
        <f t="shared" si="1"/>
        <v>314444.78000000003</v>
      </c>
      <c r="H126" s="123"/>
    </row>
    <row r="127" spans="1:8" ht="20.100000000000001" customHeight="1">
      <c r="A127" s="41">
        <v>44494</v>
      </c>
      <c r="B127" s="96" t="s">
        <v>424</v>
      </c>
      <c r="C127" s="91" t="s">
        <v>373</v>
      </c>
      <c r="D127" s="91" t="s">
        <v>425</v>
      </c>
      <c r="E127" s="49"/>
      <c r="F127" s="117">
        <v>2467.5</v>
      </c>
      <c r="G127" s="89">
        <f t="shared" si="1"/>
        <v>311977.28000000003</v>
      </c>
      <c r="H127" s="123"/>
    </row>
    <row r="128" spans="1:8" ht="20.100000000000001" customHeight="1">
      <c r="A128" s="41">
        <v>44494</v>
      </c>
      <c r="B128" s="96" t="s">
        <v>424</v>
      </c>
      <c r="C128" s="91" t="s">
        <v>367</v>
      </c>
      <c r="D128" s="91" t="s">
        <v>425</v>
      </c>
      <c r="E128" s="49"/>
      <c r="F128" s="117">
        <v>1837.5</v>
      </c>
      <c r="G128" s="89">
        <f t="shared" si="1"/>
        <v>310139.78000000003</v>
      </c>
      <c r="H128" s="123"/>
    </row>
    <row r="129" spans="1:12" ht="20.100000000000001" customHeight="1">
      <c r="A129" s="41">
        <v>44494</v>
      </c>
      <c r="B129" s="96" t="s">
        <v>424</v>
      </c>
      <c r="C129" s="91" t="s">
        <v>346</v>
      </c>
      <c r="D129" s="91" t="s">
        <v>425</v>
      </c>
      <c r="E129" s="49"/>
      <c r="F129" s="117">
        <v>1155</v>
      </c>
      <c r="G129" s="89">
        <f t="shared" si="1"/>
        <v>308984.78000000003</v>
      </c>
      <c r="H129" s="123"/>
    </row>
    <row r="130" spans="1:12" ht="20.100000000000001" customHeight="1">
      <c r="A130" s="41">
        <v>44494</v>
      </c>
      <c r="B130" s="96" t="s">
        <v>424</v>
      </c>
      <c r="C130" s="91" t="s">
        <v>375</v>
      </c>
      <c r="D130" s="91" t="s">
        <v>425</v>
      </c>
      <c r="E130" s="49"/>
      <c r="F130" s="117">
        <v>1260</v>
      </c>
      <c r="G130" s="89">
        <f t="shared" si="1"/>
        <v>307724.78000000003</v>
      </c>
      <c r="H130" s="123"/>
    </row>
    <row r="131" spans="1:12" ht="20.100000000000001" customHeight="1">
      <c r="A131" s="41">
        <v>44494</v>
      </c>
      <c r="B131" s="96" t="s">
        <v>424</v>
      </c>
      <c r="C131" s="91" t="s">
        <v>393</v>
      </c>
      <c r="D131" s="91" t="s">
        <v>425</v>
      </c>
      <c r="E131" s="49"/>
      <c r="F131" s="117">
        <v>1260</v>
      </c>
      <c r="G131" s="89">
        <f t="shared" si="1"/>
        <v>306464.78000000003</v>
      </c>
      <c r="H131" s="120">
        <v>14962.5</v>
      </c>
    </row>
    <row r="132" spans="1:12" ht="20.100000000000001" customHeight="1">
      <c r="A132" s="41">
        <v>44495</v>
      </c>
      <c r="B132" s="96" t="s">
        <v>428</v>
      </c>
      <c r="C132" s="91" t="s">
        <v>367</v>
      </c>
      <c r="D132" s="91" t="s">
        <v>356</v>
      </c>
      <c r="E132" s="49"/>
      <c r="F132" s="117">
        <v>1750</v>
      </c>
      <c r="G132" s="89">
        <f t="shared" si="1"/>
        <v>304714.78000000003</v>
      </c>
      <c r="H132" s="123"/>
    </row>
    <row r="133" spans="1:12" ht="20.100000000000001" customHeight="1">
      <c r="A133" s="41">
        <v>44495</v>
      </c>
      <c r="B133" s="96" t="s">
        <v>428</v>
      </c>
      <c r="C133" s="91" t="s">
        <v>344</v>
      </c>
      <c r="D133" s="91" t="s">
        <v>356</v>
      </c>
      <c r="E133" s="49"/>
      <c r="F133" s="117">
        <v>1100</v>
      </c>
      <c r="G133" s="89">
        <f t="shared" si="1"/>
        <v>303614.78000000003</v>
      </c>
      <c r="H133" s="123"/>
    </row>
    <row r="134" spans="1:12" ht="20.100000000000001" customHeight="1">
      <c r="A134" s="41">
        <v>44495</v>
      </c>
      <c r="B134" s="96" t="s">
        <v>428</v>
      </c>
      <c r="C134" s="91" t="s">
        <v>348</v>
      </c>
      <c r="D134" s="91" t="s">
        <v>356</v>
      </c>
      <c r="E134" s="49"/>
      <c r="F134" s="117">
        <v>1750</v>
      </c>
      <c r="G134" s="89">
        <f t="shared" si="1"/>
        <v>301864.78000000003</v>
      </c>
      <c r="H134" s="123"/>
      <c r="L134" t="s">
        <v>431</v>
      </c>
    </row>
    <row r="135" spans="1:12" ht="20.100000000000001" customHeight="1">
      <c r="A135" s="41">
        <v>44495</v>
      </c>
      <c r="B135" s="96" t="s">
        <v>428</v>
      </c>
      <c r="C135" s="91" t="s">
        <v>429</v>
      </c>
      <c r="D135" s="91" t="s">
        <v>356</v>
      </c>
      <c r="E135" s="49"/>
      <c r="F135" s="117">
        <v>1350</v>
      </c>
      <c r="G135" s="89">
        <f t="shared" si="1"/>
        <v>300514.78000000003</v>
      </c>
      <c r="H135" s="120">
        <v>5950</v>
      </c>
    </row>
    <row r="136" spans="1:12" ht="20.100000000000001" customHeight="1">
      <c r="A136" s="41">
        <v>44495</v>
      </c>
      <c r="B136" s="96" t="s">
        <v>430</v>
      </c>
      <c r="C136" s="91" t="s">
        <v>349</v>
      </c>
      <c r="D136" s="91" t="s">
        <v>368</v>
      </c>
      <c r="E136" s="49"/>
      <c r="F136" s="117">
        <v>1100</v>
      </c>
      <c r="G136" s="89">
        <f t="shared" si="1"/>
        <v>299414.78000000003</v>
      </c>
      <c r="H136" s="123"/>
    </row>
    <row r="137" spans="1:12" ht="20.100000000000001" customHeight="1">
      <c r="A137" s="41">
        <v>44495</v>
      </c>
      <c r="B137" s="96" t="s">
        <v>430</v>
      </c>
      <c r="C137" s="91" t="s">
        <v>360</v>
      </c>
      <c r="D137" s="91" t="s">
        <v>368</v>
      </c>
      <c r="E137" s="49"/>
      <c r="F137" s="117">
        <v>1100</v>
      </c>
      <c r="G137" s="89">
        <f t="shared" si="1"/>
        <v>298314.78000000003</v>
      </c>
      <c r="H137" s="123"/>
    </row>
    <row r="138" spans="1:12" ht="20.100000000000001" customHeight="1">
      <c r="A138" s="41">
        <v>44497</v>
      </c>
      <c r="B138" s="96" t="s">
        <v>419</v>
      </c>
      <c r="C138" s="91" t="s">
        <v>413</v>
      </c>
      <c r="D138" s="91" t="s">
        <v>420</v>
      </c>
      <c r="E138" s="49"/>
      <c r="F138" s="117">
        <v>6405</v>
      </c>
      <c r="G138" s="89">
        <f t="shared" si="1"/>
        <v>291909.78000000003</v>
      </c>
      <c r="H138" s="120">
        <v>6405</v>
      </c>
      <c r="I138" t="s">
        <v>423</v>
      </c>
    </row>
    <row r="139" spans="1:12" ht="20.100000000000001" customHeight="1">
      <c r="A139" s="41">
        <v>44498</v>
      </c>
      <c r="B139" s="96" t="s">
        <v>421</v>
      </c>
      <c r="C139" s="91" t="s">
        <v>349</v>
      </c>
      <c r="D139" s="91" t="s">
        <v>422</v>
      </c>
      <c r="E139" s="49"/>
      <c r="F139" s="117">
        <v>1100</v>
      </c>
      <c r="G139" s="89">
        <f t="shared" si="1"/>
        <v>290809.78000000003</v>
      </c>
      <c r="H139" s="123"/>
    </row>
    <row r="140" spans="1:12" ht="20.100000000000001" customHeight="1">
      <c r="A140" s="41">
        <v>44498</v>
      </c>
      <c r="B140" s="96" t="s">
        <v>421</v>
      </c>
      <c r="C140" s="91" t="s">
        <v>360</v>
      </c>
      <c r="D140" s="91" t="s">
        <v>422</v>
      </c>
      <c r="E140" s="49"/>
      <c r="F140" s="117">
        <v>1100</v>
      </c>
      <c r="G140" s="89">
        <f t="shared" ref="G140:G144" si="2">G139-F140</f>
        <v>289709.78000000003</v>
      </c>
      <c r="H140" s="120">
        <v>2200</v>
      </c>
      <c r="I140" t="s">
        <v>423</v>
      </c>
    </row>
    <row r="141" spans="1:12" ht="20.100000000000001" customHeight="1">
      <c r="A141" s="41">
        <v>44498</v>
      </c>
      <c r="B141" s="96" t="s">
        <v>426</v>
      </c>
      <c r="C141" s="91" t="s">
        <v>413</v>
      </c>
      <c r="D141" s="91" t="s">
        <v>427</v>
      </c>
      <c r="E141" s="49"/>
      <c r="F141" s="117">
        <v>945</v>
      </c>
      <c r="G141" s="89">
        <f t="shared" si="2"/>
        <v>288764.78000000003</v>
      </c>
      <c r="H141" s="123"/>
    </row>
    <row r="142" spans="1:12" ht="20.100000000000001" customHeight="1">
      <c r="A142" s="41">
        <v>44498</v>
      </c>
      <c r="B142" s="96" t="s">
        <v>426</v>
      </c>
      <c r="C142" s="91" t="s">
        <v>343</v>
      </c>
      <c r="D142" s="91" t="s">
        <v>427</v>
      </c>
      <c r="E142" s="49"/>
      <c r="F142" s="117">
        <v>2700</v>
      </c>
      <c r="G142" s="89">
        <f t="shared" si="2"/>
        <v>286064.78000000003</v>
      </c>
      <c r="H142" s="123"/>
    </row>
    <row r="143" spans="1:12" ht="20.100000000000001" customHeight="1">
      <c r="A143" s="41">
        <v>44498</v>
      </c>
      <c r="B143" s="96" t="s">
        <v>426</v>
      </c>
      <c r="C143" s="91" t="s">
        <v>366</v>
      </c>
      <c r="D143" s="91" t="s">
        <v>427</v>
      </c>
      <c r="E143" s="49"/>
      <c r="F143" s="117">
        <v>1550</v>
      </c>
      <c r="G143" s="89">
        <f t="shared" si="2"/>
        <v>284514.78000000003</v>
      </c>
      <c r="H143" s="120">
        <v>5195</v>
      </c>
      <c r="I143" t="s">
        <v>423</v>
      </c>
    </row>
    <row r="144" spans="1:12" ht="20.100000000000001" customHeight="1" thickBot="1">
      <c r="A144" s="116">
        <v>44500</v>
      </c>
      <c r="B144" s="96"/>
      <c r="C144" s="75" t="s">
        <v>10</v>
      </c>
      <c r="D144" s="109" t="s">
        <v>363</v>
      </c>
      <c r="E144" s="49"/>
      <c r="F144" s="49">
        <v>14482.33</v>
      </c>
      <c r="G144" s="89">
        <f t="shared" si="2"/>
        <v>270032.45</v>
      </c>
    </row>
    <row r="145" spans="1:7" ht="20.100000000000001" customHeight="1" thickBot="1">
      <c r="A145" s="78"/>
      <c r="B145" s="79"/>
      <c r="C145" s="90" t="s">
        <v>15</v>
      </c>
      <c r="D145" s="108"/>
      <c r="E145" s="124"/>
      <c r="F145" s="82">
        <f>SUM(F11:F143)</f>
        <v>281099.03000000003</v>
      </c>
      <c r="G145" s="83"/>
    </row>
    <row r="146" spans="1:7" ht="16.5">
      <c r="A146" s="102"/>
      <c r="B146" s="103"/>
      <c r="C146" s="104"/>
      <c r="D146" s="104"/>
      <c r="E146" s="105"/>
      <c r="F146" s="106"/>
      <c r="G146" s="107"/>
    </row>
    <row r="147" spans="1:7">
      <c r="A147" s="99" t="s">
        <v>318</v>
      </c>
      <c r="B147" s="99"/>
      <c r="C147" s="99"/>
      <c r="D147" s="99"/>
      <c r="E147" s="99"/>
      <c r="F147" s="99" t="s">
        <v>319</v>
      </c>
      <c r="G147" s="99"/>
    </row>
    <row r="148" spans="1:7">
      <c r="A148" s="100"/>
      <c r="B148" s="100"/>
      <c r="C148" s="100"/>
      <c r="D148" s="100"/>
      <c r="E148" s="100"/>
      <c r="F148" s="100"/>
      <c r="G148" s="100"/>
    </row>
    <row r="149" spans="1:7">
      <c r="A149" s="101" t="s">
        <v>320</v>
      </c>
      <c r="B149" s="101"/>
      <c r="C149" s="101"/>
      <c r="D149" s="101"/>
      <c r="E149" s="118" t="s">
        <v>342</v>
      </c>
      <c r="F149" s="118"/>
      <c r="G149" s="118"/>
    </row>
    <row r="150" spans="1:7">
      <c r="A150" s="100" t="s">
        <v>322</v>
      </c>
      <c r="B150" s="100"/>
      <c r="C150" s="100"/>
      <c r="D150" s="100"/>
      <c r="E150" s="100" t="s">
        <v>323</v>
      </c>
      <c r="F150" s="100"/>
      <c r="G150" s="100"/>
    </row>
    <row r="152" spans="1:7">
      <c r="G152" t="s">
        <v>339</v>
      </c>
    </row>
  </sheetData>
  <mergeCells count="6">
    <mergeCell ref="E7:E8"/>
    <mergeCell ref="F7:F8"/>
    <mergeCell ref="G7:G8"/>
    <mergeCell ref="B4:G4"/>
    <mergeCell ref="B6:G6"/>
    <mergeCell ref="A5:G5"/>
  </mergeCells>
  <pageMargins left="0.70866141732283461" right="0.70866141732283461" top="0.74803149606299213" bottom="0.74803149606299213" header="0.31496062992125984" footer="0.31496062992125984"/>
  <pageSetup scale="19" fitToHeight="0" orientation="landscape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1"/>
    </row>
    <row r="3" spans="1:8" ht="30">
      <c r="A3" s="2"/>
      <c r="C3" s="24" t="s">
        <v>7</v>
      </c>
    </row>
    <row r="4" spans="1:8">
      <c r="A4" s="2"/>
      <c r="C4" s="2" t="s">
        <v>8</v>
      </c>
    </row>
    <row r="5" spans="1:8" ht="19.5" thickBot="1">
      <c r="A5" s="2"/>
      <c r="C5" s="84" t="s">
        <v>86</v>
      </c>
    </row>
    <row r="6" spans="1:8">
      <c r="A6" s="69"/>
      <c r="B6" s="70"/>
      <c r="C6" s="70"/>
      <c r="D6" s="131" t="s">
        <v>0</v>
      </c>
      <c r="E6" s="131" t="s">
        <v>1</v>
      </c>
      <c r="F6" s="133" t="s">
        <v>2</v>
      </c>
    </row>
    <row r="7" spans="1:8" ht="15.75" thickBot="1">
      <c r="A7" s="71" t="s">
        <v>3</v>
      </c>
      <c r="B7" s="72" t="s">
        <v>4</v>
      </c>
      <c r="C7" s="72" t="s">
        <v>215</v>
      </c>
      <c r="D7" s="132"/>
      <c r="E7" s="132"/>
      <c r="F7" s="134"/>
    </row>
    <row r="8" spans="1:8" ht="15.75" thickBot="1">
      <c r="A8" s="66"/>
      <c r="B8" s="86"/>
      <c r="C8" s="44" t="s">
        <v>241</v>
      </c>
      <c r="D8" s="68">
        <v>88613.03</v>
      </c>
      <c r="E8" s="46"/>
      <c r="F8" s="68">
        <f>D8</f>
        <v>88613.03</v>
      </c>
    </row>
    <row r="9" spans="1:8" ht="15.75" thickBot="1">
      <c r="A9" s="41"/>
      <c r="B9" s="47"/>
      <c r="C9" s="48" t="s">
        <v>6</v>
      </c>
      <c r="D9" s="49">
        <v>432920.76</v>
      </c>
      <c r="E9" s="50"/>
      <c r="F9" s="45">
        <f>F8+D9</f>
        <v>521533.79000000004</v>
      </c>
    </row>
    <row r="10" spans="1:8" ht="17.25" thickBot="1">
      <c r="A10" s="6">
        <v>42887</v>
      </c>
      <c r="B10" s="22" t="s">
        <v>220</v>
      </c>
      <c r="C10" s="48" t="s">
        <v>232</v>
      </c>
      <c r="D10" s="49"/>
      <c r="E10" s="23">
        <v>10355.379999999999</v>
      </c>
      <c r="F10" s="52">
        <f>F9-E10</f>
        <v>511178.41000000003</v>
      </c>
    </row>
    <row r="11" spans="1:8" ht="17.25" thickBot="1">
      <c r="A11" s="6">
        <v>42887</v>
      </c>
      <c r="B11" s="22" t="s">
        <v>221</v>
      </c>
      <c r="C11" s="48" t="s">
        <v>233</v>
      </c>
      <c r="D11" s="49"/>
      <c r="E11" s="23">
        <v>25770.2</v>
      </c>
      <c r="F11" s="52">
        <f t="shared" ref="F11:F21" si="0">F10-E11</f>
        <v>485408.21</v>
      </c>
      <c r="H11" s="92"/>
    </row>
    <row r="12" spans="1:8" ht="17.25" thickBot="1">
      <c r="A12" s="6">
        <v>42887</v>
      </c>
      <c r="B12" s="22" t="s">
        <v>222</v>
      </c>
      <c r="C12" s="48" t="s">
        <v>234</v>
      </c>
      <c r="D12" s="49"/>
      <c r="E12" s="23">
        <v>33439.629999999997</v>
      </c>
      <c r="F12" s="52">
        <f t="shared" si="0"/>
        <v>451968.58</v>
      </c>
    </row>
    <row r="13" spans="1:8" ht="17.25" thickBot="1">
      <c r="A13" s="6">
        <v>42891</v>
      </c>
      <c r="B13" s="22" t="s">
        <v>223</v>
      </c>
      <c r="C13" s="91" t="s">
        <v>197</v>
      </c>
      <c r="D13" s="49"/>
      <c r="E13" s="23">
        <v>10000</v>
      </c>
      <c r="F13" s="52">
        <f t="shared" si="0"/>
        <v>441968.58</v>
      </c>
    </row>
    <row r="14" spans="1:8" ht="17.25" thickBot="1">
      <c r="A14" s="6">
        <v>42892</v>
      </c>
      <c r="B14" s="22" t="s">
        <v>224</v>
      </c>
      <c r="C14" s="91" t="s">
        <v>235</v>
      </c>
      <c r="D14" s="49"/>
      <c r="E14" s="23">
        <v>6860</v>
      </c>
      <c r="F14" s="52">
        <f t="shared" si="0"/>
        <v>435108.58</v>
      </c>
    </row>
    <row r="15" spans="1:8" ht="17.25" thickBot="1">
      <c r="A15" s="6">
        <v>42898</v>
      </c>
      <c r="B15" s="22" t="s">
        <v>225</v>
      </c>
      <c r="C15" s="91" t="s">
        <v>236</v>
      </c>
      <c r="D15" s="49"/>
      <c r="E15" s="23">
        <v>18900</v>
      </c>
      <c r="F15" s="52">
        <f t="shared" si="0"/>
        <v>416208.58</v>
      </c>
    </row>
    <row r="16" spans="1:8" ht="17.25" thickBot="1">
      <c r="A16" s="6">
        <v>42898</v>
      </c>
      <c r="B16" s="22" t="s">
        <v>226</v>
      </c>
      <c r="C16" s="91" t="s">
        <v>237</v>
      </c>
      <c r="D16" s="49"/>
      <c r="E16" s="23">
        <v>6000</v>
      </c>
      <c r="F16" s="52">
        <f t="shared" si="0"/>
        <v>410208.58</v>
      </c>
    </row>
    <row r="17" spans="1:9" ht="17.25" thickBot="1">
      <c r="A17" s="6">
        <v>42898</v>
      </c>
      <c r="B17" s="22" t="s">
        <v>227</v>
      </c>
      <c r="C17" s="91" t="s">
        <v>238</v>
      </c>
      <c r="D17" s="49"/>
      <c r="E17" s="23">
        <v>6000</v>
      </c>
      <c r="F17" s="52">
        <f t="shared" si="0"/>
        <v>404208.58</v>
      </c>
    </row>
    <row r="18" spans="1:9" ht="17.25" thickBot="1">
      <c r="A18" s="6">
        <v>42900</v>
      </c>
      <c r="B18" s="22" t="s">
        <v>228</v>
      </c>
      <c r="C18" s="91" t="s">
        <v>233</v>
      </c>
      <c r="D18" s="49"/>
      <c r="E18" s="23">
        <v>4472.7</v>
      </c>
      <c r="F18" s="52">
        <f t="shared" si="0"/>
        <v>399735.88</v>
      </c>
    </row>
    <row r="19" spans="1:9" ht="17.25" thickBot="1">
      <c r="A19" s="6">
        <v>42905</v>
      </c>
      <c r="B19" s="22" t="s">
        <v>229</v>
      </c>
      <c r="C19" s="91" t="s">
        <v>137</v>
      </c>
      <c r="D19" s="49"/>
      <c r="E19" s="23">
        <v>17851.45</v>
      </c>
      <c r="F19" s="52">
        <f t="shared" si="0"/>
        <v>381884.43</v>
      </c>
    </row>
    <row r="20" spans="1:9" ht="17.25" thickBot="1">
      <c r="A20" s="6">
        <v>42908</v>
      </c>
      <c r="B20" s="22" t="s">
        <v>230</v>
      </c>
      <c r="C20" s="91" t="s">
        <v>239</v>
      </c>
      <c r="D20" s="49"/>
      <c r="E20" s="23">
        <v>12000</v>
      </c>
      <c r="F20" s="52">
        <f t="shared" si="0"/>
        <v>369884.43</v>
      </c>
    </row>
    <row r="21" spans="1:9" ht="17.25" thickBot="1">
      <c r="A21" s="6">
        <v>42914</v>
      </c>
      <c r="B21" s="22" t="s">
        <v>231</v>
      </c>
      <c r="C21" s="75" t="s">
        <v>240</v>
      </c>
      <c r="D21" s="49"/>
      <c r="E21" s="23">
        <v>6200</v>
      </c>
      <c r="F21" s="52">
        <f t="shared" si="0"/>
        <v>363684.43</v>
      </c>
    </row>
    <row r="22" spans="1:9" ht="17.25" thickBot="1">
      <c r="A22" s="6"/>
      <c r="B22" s="22"/>
      <c r="C22" s="75" t="s">
        <v>10</v>
      </c>
      <c r="D22" s="49"/>
      <c r="E22" s="23">
        <v>393.48</v>
      </c>
      <c r="F22" s="52">
        <f t="shared" ref="F22" si="1">F21-E22</f>
        <v>363290.95</v>
      </c>
    </row>
    <row r="23" spans="1:9" ht="17.25" thickBot="1">
      <c r="A23" s="6"/>
      <c r="B23" s="22"/>
      <c r="C23" s="88"/>
      <c r="D23" s="49"/>
      <c r="E23" s="23"/>
      <c r="F23" s="89"/>
    </row>
    <row r="24" spans="1:9" ht="17.25" thickBot="1">
      <c r="A24" s="73"/>
      <c r="B24" s="74"/>
      <c r="C24" s="75"/>
      <c r="D24" s="76"/>
      <c r="E24" s="77"/>
      <c r="F24" s="68"/>
      <c r="I24" t="s">
        <v>242</v>
      </c>
    </row>
    <row r="25" spans="1:9" ht="17.25" thickBot="1">
      <c r="A25" s="78"/>
      <c r="B25" s="79"/>
      <c r="C25" s="90" t="s">
        <v>15</v>
      </c>
      <c r="D25" s="81"/>
      <c r="E25" s="82">
        <f>E10+E11+E12+E13+E14+E15+E16+E17+E18+E19+E20+E21</f>
        <v>157849.35999999999</v>
      </c>
      <c r="F25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1"/>
    </row>
    <row r="3" spans="1:11" ht="30">
      <c r="A3" s="2"/>
      <c r="C3" s="24" t="s">
        <v>7</v>
      </c>
    </row>
    <row r="4" spans="1:11">
      <c r="A4" s="2"/>
      <c r="C4" s="2" t="s">
        <v>8</v>
      </c>
    </row>
    <row r="5" spans="1:11" ht="15.75" thickBot="1">
      <c r="A5" s="2"/>
      <c r="C5" s="3" t="s">
        <v>86</v>
      </c>
    </row>
    <row r="6" spans="1:11">
      <c r="A6" s="7"/>
      <c r="B6" s="8"/>
      <c r="C6" s="8"/>
      <c r="D6" s="127" t="s">
        <v>0</v>
      </c>
      <c r="E6" s="127" t="s">
        <v>1</v>
      </c>
      <c r="F6" s="129" t="s">
        <v>2</v>
      </c>
    </row>
    <row r="7" spans="1:11" ht="15.75" thickBot="1">
      <c r="A7" s="9" t="s">
        <v>3</v>
      </c>
      <c r="B7" s="10" t="s">
        <v>4</v>
      </c>
      <c r="C7" s="10" t="s">
        <v>5</v>
      </c>
      <c r="D7" s="128"/>
      <c r="E7" s="128"/>
      <c r="F7" s="130"/>
    </row>
    <row r="8" spans="1:11" ht="15.75" thickBot="1">
      <c r="A8" s="11"/>
      <c r="B8" s="20"/>
      <c r="C8" s="15" t="s">
        <v>56</v>
      </c>
      <c r="D8" s="18">
        <v>368822.42</v>
      </c>
      <c r="E8" s="19"/>
      <c r="F8" s="18">
        <v>368822.42</v>
      </c>
    </row>
    <row r="9" spans="1:11" ht="17.25" thickBot="1">
      <c r="A9" s="21"/>
      <c r="B9" s="13"/>
      <c r="C9" s="17" t="s">
        <v>6</v>
      </c>
      <c r="D9" s="16">
        <v>0</v>
      </c>
      <c r="E9" s="14"/>
      <c r="F9" s="18">
        <f>F8+D9</f>
        <v>368822.42</v>
      </c>
    </row>
    <row r="10" spans="1:11" ht="17.25" thickBot="1">
      <c r="A10" s="26">
        <v>42523</v>
      </c>
      <c r="B10" s="22" t="s">
        <v>58</v>
      </c>
      <c r="C10" s="17" t="s">
        <v>74</v>
      </c>
      <c r="D10" s="16"/>
      <c r="E10" s="27">
        <v>62372.57</v>
      </c>
      <c r="F10" s="25">
        <f>F9-E10</f>
        <v>306449.84999999998</v>
      </c>
    </row>
    <row r="11" spans="1:11" ht="17.25" thickBot="1">
      <c r="A11" s="26">
        <v>42534</v>
      </c>
      <c r="B11" s="22" t="s">
        <v>59</v>
      </c>
      <c r="C11" s="17" t="s">
        <v>75</v>
      </c>
      <c r="D11" s="16"/>
      <c r="E11" s="27">
        <v>8661.7999999999993</v>
      </c>
      <c r="F11" s="25">
        <f t="shared" ref="F11:F25" si="0">F10-E11</f>
        <v>297788.05</v>
      </c>
    </row>
    <row r="12" spans="1:11" ht="17.25" thickBot="1">
      <c r="A12" s="26">
        <v>42534</v>
      </c>
      <c r="B12" s="22" t="s">
        <v>60</v>
      </c>
      <c r="C12" s="17" t="s">
        <v>18</v>
      </c>
      <c r="D12" s="16"/>
      <c r="E12" s="27">
        <v>6200</v>
      </c>
      <c r="F12" s="25">
        <f t="shared" si="0"/>
        <v>291588.05</v>
      </c>
    </row>
    <row r="13" spans="1:11" ht="17.25" thickBot="1">
      <c r="A13" s="26">
        <v>42534</v>
      </c>
      <c r="B13" s="22" t="s">
        <v>61</v>
      </c>
      <c r="C13" s="17" t="s">
        <v>76</v>
      </c>
      <c r="D13" s="16"/>
      <c r="E13" s="27">
        <v>10104.24</v>
      </c>
      <c r="F13" s="25">
        <f t="shared" si="0"/>
        <v>281483.81</v>
      </c>
    </row>
    <row r="14" spans="1:11" ht="17.25" thickBot="1">
      <c r="A14" s="26">
        <v>42534</v>
      </c>
      <c r="B14" s="22" t="s">
        <v>62</v>
      </c>
      <c r="C14" s="17" t="s">
        <v>76</v>
      </c>
      <c r="D14" s="16"/>
      <c r="E14" s="27">
        <v>13932.15</v>
      </c>
      <c r="F14" s="25">
        <f t="shared" si="0"/>
        <v>267551.65999999997</v>
      </c>
      <c r="K14" t="s">
        <v>12</v>
      </c>
    </row>
    <row r="15" spans="1:11" ht="17.25" thickBot="1">
      <c r="A15" s="26">
        <v>42534</v>
      </c>
      <c r="B15" s="22" t="s">
        <v>63</v>
      </c>
      <c r="C15" s="17" t="s">
        <v>77</v>
      </c>
      <c r="D15" s="16"/>
      <c r="E15" s="27">
        <v>5007.8</v>
      </c>
      <c r="F15" s="25">
        <f t="shared" si="0"/>
        <v>262543.86</v>
      </c>
    </row>
    <row r="16" spans="1:11" ht="17.25" thickBot="1">
      <c r="A16" s="26">
        <v>42536</v>
      </c>
      <c r="B16" s="22" t="s">
        <v>64</v>
      </c>
      <c r="C16" s="17" t="s">
        <v>78</v>
      </c>
      <c r="D16" s="16"/>
      <c r="E16" s="27">
        <v>5859</v>
      </c>
      <c r="F16" s="25">
        <f t="shared" si="0"/>
        <v>256684.86</v>
      </c>
    </row>
    <row r="17" spans="1:6" ht="17.25" thickBot="1">
      <c r="A17" s="26">
        <v>42536</v>
      </c>
      <c r="B17" s="22" t="s">
        <v>65</v>
      </c>
      <c r="C17" s="17" t="s">
        <v>79</v>
      </c>
      <c r="D17" s="16"/>
      <c r="E17" s="27">
        <v>4050</v>
      </c>
      <c r="F17" s="25">
        <f t="shared" si="0"/>
        <v>252634.86</v>
      </c>
    </row>
    <row r="18" spans="1:6" ht="17.25" thickBot="1">
      <c r="A18" s="26">
        <v>42541</v>
      </c>
      <c r="B18" s="22" t="s">
        <v>66</v>
      </c>
      <c r="C18" s="17" t="s">
        <v>80</v>
      </c>
      <c r="D18" s="16"/>
      <c r="E18" s="27">
        <v>4500</v>
      </c>
      <c r="F18" s="25">
        <f t="shared" si="0"/>
        <v>248134.86</v>
      </c>
    </row>
    <row r="19" spans="1:6" ht="17.25" thickBot="1">
      <c r="A19" s="26">
        <v>42541</v>
      </c>
      <c r="B19" s="22" t="s">
        <v>67</v>
      </c>
      <c r="C19" s="17" t="s">
        <v>13</v>
      </c>
      <c r="D19" s="16"/>
      <c r="E19" s="27">
        <v>30600</v>
      </c>
      <c r="F19" s="25">
        <f t="shared" si="0"/>
        <v>217534.86</v>
      </c>
    </row>
    <row r="20" spans="1:6" ht="17.25" thickBot="1">
      <c r="A20" s="26">
        <v>42541</v>
      </c>
      <c r="B20" s="22" t="s">
        <v>68</v>
      </c>
      <c r="C20" s="17" t="s">
        <v>81</v>
      </c>
      <c r="D20" s="16"/>
      <c r="E20" s="27">
        <v>9048.18</v>
      </c>
      <c r="F20" s="25">
        <f t="shared" si="0"/>
        <v>208486.68</v>
      </c>
    </row>
    <row r="21" spans="1:6" ht="17.25" thickBot="1">
      <c r="A21" s="26">
        <v>42545</v>
      </c>
      <c r="B21" s="22" t="s">
        <v>69</v>
      </c>
      <c r="C21" s="17" t="s">
        <v>21</v>
      </c>
      <c r="D21" s="16"/>
      <c r="E21" s="27">
        <v>2100</v>
      </c>
      <c r="F21" s="25">
        <f t="shared" si="0"/>
        <v>206386.68</v>
      </c>
    </row>
    <row r="22" spans="1:6" ht="17.25" thickBot="1">
      <c r="A22" s="26">
        <v>42545</v>
      </c>
      <c r="B22" s="22" t="s">
        <v>70</v>
      </c>
      <c r="C22" s="17" t="s">
        <v>82</v>
      </c>
      <c r="D22" s="16"/>
      <c r="E22" s="27">
        <v>6540.75</v>
      </c>
      <c r="F22" s="25">
        <f t="shared" si="0"/>
        <v>199845.93</v>
      </c>
    </row>
    <row r="23" spans="1:6" ht="17.25" thickBot="1">
      <c r="A23" s="26">
        <v>42545</v>
      </c>
      <c r="B23" s="22" t="s">
        <v>71</v>
      </c>
      <c r="C23" s="17" t="s">
        <v>83</v>
      </c>
      <c r="D23" s="16"/>
      <c r="E23" s="27">
        <v>4115.95</v>
      </c>
      <c r="F23" s="25">
        <f t="shared" si="0"/>
        <v>195729.97999999998</v>
      </c>
    </row>
    <row r="24" spans="1:6" ht="17.25" thickBot="1">
      <c r="A24" s="26">
        <v>42545</v>
      </c>
      <c r="B24" s="22" t="s">
        <v>72</v>
      </c>
      <c r="C24" s="17" t="s">
        <v>84</v>
      </c>
      <c r="D24" s="16"/>
      <c r="E24" s="27">
        <v>7910</v>
      </c>
      <c r="F24" s="25">
        <f t="shared" si="0"/>
        <v>187819.97999999998</v>
      </c>
    </row>
    <row r="25" spans="1:6" ht="17.25" thickBot="1">
      <c r="A25" s="26">
        <v>42548</v>
      </c>
      <c r="B25" s="22" t="s">
        <v>73</v>
      </c>
      <c r="C25" s="17" t="s">
        <v>85</v>
      </c>
      <c r="D25" s="16"/>
      <c r="E25" s="27">
        <v>20536.669999999998</v>
      </c>
      <c r="F25" s="25">
        <f t="shared" si="0"/>
        <v>167283.31</v>
      </c>
    </row>
    <row r="26" spans="1:6" ht="17.25" thickBot="1">
      <c r="A26" s="6" t="s">
        <v>57</v>
      </c>
      <c r="B26" s="22"/>
      <c r="C26" s="5" t="s">
        <v>10</v>
      </c>
      <c r="D26" s="4"/>
      <c r="E26" s="4">
        <v>1327.14</v>
      </c>
      <c r="F26" s="25">
        <f>F25-E26</f>
        <v>165956.16999999998</v>
      </c>
    </row>
    <row r="27" spans="1:6" ht="16.5">
      <c r="A27" s="6"/>
      <c r="B27" s="22"/>
      <c r="C27" s="5" t="s">
        <v>15</v>
      </c>
      <c r="D27" s="4"/>
      <c r="E27" s="28">
        <f>E9+E10+E11+E12+E13+E14+E15+E16+E17+E18+E19+E20+E21+E22+E23+E24+E25</f>
        <v>201539.11</v>
      </c>
      <c r="F27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87</v>
      </c>
    </row>
    <row r="6" spans="1:6">
      <c r="A6" s="7"/>
      <c r="B6" s="8"/>
      <c r="C6" s="8"/>
      <c r="D6" s="127" t="s">
        <v>0</v>
      </c>
      <c r="E6" s="127" t="s">
        <v>1</v>
      </c>
      <c r="F6" s="129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8"/>
      <c r="E7" s="128"/>
      <c r="F7" s="130"/>
    </row>
    <row r="8" spans="1:6" ht="15.75" thickBot="1">
      <c r="A8" s="11"/>
      <c r="B8" s="20"/>
      <c r="C8" s="15" t="s">
        <v>88</v>
      </c>
      <c r="D8" s="18">
        <v>177656.17</v>
      </c>
      <c r="E8" s="19"/>
      <c r="F8" s="18">
        <v>177656.17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f>F8+D9</f>
        <v>177656.17</v>
      </c>
    </row>
    <row r="10" spans="1:6" ht="17.25" thickBot="1">
      <c r="A10" s="26">
        <v>42556</v>
      </c>
      <c r="B10" s="22" t="s">
        <v>89</v>
      </c>
      <c r="C10" s="17" t="s">
        <v>94</v>
      </c>
      <c r="D10" s="16"/>
      <c r="E10" s="16">
        <v>35708.19</v>
      </c>
      <c r="F10" s="25">
        <f>F9-E10</f>
        <v>141947.98000000001</v>
      </c>
    </row>
    <row r="11" spans="1:6" ht="17.25" thickBot="1">
      <c r="A11" s="26">
        <v>42562</v>
      </c>
      <c r="B11" s="22" t="s">
        <v>90</v>
      </c>
      <c r="C11" s="17" t="s">
        <v>95</v>
      </c>
      <c r="D11" s="16"/>
      <c r="E11" s="27">
        <v>28572.41</v>
      </c>
      <c r="F11" s="25">
        <f t="shared" ref="F11:F15" si="0">F10-E11</f>
        <v>113375.57</v>
      </c>
    </row>
    <row r="12" spans="1:6" ht="17.25" thickBot="1">
      <c r="A12" s="26">
        <v>42562</v>
      </c>
      <c r="B12" s="22" t="s">
        <v>91</v>
      </c>
      <c r="C12" s="17" t="s">
        <v>96</v>
      </c>
      <c r="D12" s="16"/>
      <c r="E12" s="27">
        <v>44200</v>
      </c>
      <c r="F12" s="25">
        <f t="shared" si="0"/>
        <v>69175.570000000007</v>
      </c>
    </row>
    <row r="13" spans="1:6" ht="17.25" thickBot="1">
      <c r="A13" s="26">
        <v>42565</v>
      </c>
      <c r="B13" s="22" t="s">
        <v>92</v>
      </c>
      <c r="C13" s="17" t="s">
        <v>97</v>
      </c>
      <c r="D13" s="16"/>
      <c r="E13" s="27">
        <v>16000</v>
      </c>
      <c r="F13" s="25">
        <f t="shared" si="0"/>
        <v>53175.570000000007</v>
      </c>
    </row>
    <row r="14" spans="1:6" ht="17.25" thickBot="1">
      <c r="A14" s="26">
        <v>42566</v>
      </c>
      <c r="B14" s="22" t="s">
        <v>99</v>
      </c>
      <c r="C14" s="17" t="s">
        <v>100</v>
      </c>
      <c r="D14" s="16"/>
      <c r="E14" s="27">
        <v>0</v>
      </c>
      <c r="F14" s="25">
        <f t="shared" si="0"/>
        <v>53175.570000000007</v>
      </c>
    </row>
    <row r="15" spans="1:6" ht="17.25" thickBot="1">
      <c r="A15" s="26">
        <v>42566</v>
      </c>
      <c r="B15" s="22" t="s">
        <v>93</v>
      </c>
      <c r="C15" s="17" t="s">
        <v>98</v>
      </c>
      <c r="D15" s="16"/>
      <c r="E15" s="27">
        <v>47667.66</v>
      </c>
      <c r="F15" s="25">
        <f t="shared" si="0"/>
        <v>5507.9100000000035</v>
      </c>
    </row>
    <row r="16" spans="1:6" ht="17.25" thickBot="1">
      <c r="A16" s="26">
        <v>42581</v>
      </c>
      <c r="B16" s="22"/>
      <c r="C16" s="17" t="s">
        <v>101</v>
      </c>
      <c r="D16" s="16">
        <v>30600</v>
      </c>
      <c r="E16" s="27"/>
      <c r="F16" s="25">
        <f>F15+D16</f>
        <v>36107.910000000003</v>
      </c>
    </row>
    <row r="17" spans="1:6" ht="17.25" thickBot="1">
      <c r="A17" s="26"/>
      <c r="B17" s="22"/>
      <c r="C17" s="5" t="s">
        <v>10</v>
      </c>
      <c r="D17" s="4"/>
      <c r="E17" s="4">
        <v>597.1</v>
      </c>
      <c r="F17" s="25">
        <f>F16-E17</f>
        <v>35510.810000000005</v>
      </c>
    </row>
    <row r="18" spans="1:6" ht="17.25" thickBot="1">
      <c r="A18" s="26"/>
      <c r="B18" s="22"/>
      <c r="C18" s="5" t="s">
        <v>15</v>
      </c>
      <c r="D18" s="16"/>
      <c r="E18" s="30">
        <f>E10+E11+E12+E13+E15</f>
        <v>172148.26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J16" sqref="J16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114</v>
      </c>
    </row>
    <row r="6" spans="1:6">
      <c r="A6" s="7"/>
      <c r="B6" s="8"/>
      <c r="C6" s="8"/>
      <c r="D6" s="127" t="s">
        <v>0</v>
      </c>
      <c r="E6" s="127" t="s">
        <v>1</v>
      </c>
      <c r="F6" s="129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8"/>
      <c r="E7" s="128"/>
      <c r="F7" s="130"/>
    </row>
    <row r="8" spans="1:6" ht="15.75" thickBot="1">
      <c r="A8" s="11"/>
      <c r="B8" s="20"/>
      <c r="C8" s="15" t="s">
        <v>113</v>
      </c>
      <c r="D8" s="18">
        <v>35510.81</v>
      </c>
      <c r="E8" s="19"/>
      <c r="F8" s="18">
        <v>35510.81</v>
      </c>
    </row>
    <row r="9" spans="1:6" ht="17.25" thickBot="1">
      <c r="A9" s="21"/>
      <c r="B9" s="13"/>
      <c r="C9" s="17" t="s">
        <v>6</v>
      </c>
      <c r="D9" s="16">
        <v>651523.57999999996</v>
      </c>
      <c r="E9" s="14"/>
      <c r="F9" s="18">
        <f>F8+D9</f>
        <v>687034.3899999999</v>
      </c>
    </row>
    <row r="10" spans="1:6" ht="17.25" thickBot="1">
      <c r="A10" s="26">
        <v>42583</v>
      </c>
      <c r="B10" s="22" t="s">
        <v>102</v>
      </c>
      <c r="C10" s="17" t="s">
        <v>103</v>
      </c>
      <c r="D10" s="16"/>
      <c r="E10" s="16">
        <v>7500</v>
      </c>
      <c r="F10" s="25">
        <f>F9-E10</f>
        <v>679534.3899999999</v>
      </c>
    </row>
    <row r="11" spans="1:6" ht="17.25" thickBot="1">
      <c r="A11" s="26">
        <v>42586</v>
      </c>
      <c r="B11" s="22" t="s">
        <v>104</v>
      </c>
      <c r="C11" s="17" t="s">
        <v>17</v>
      </c>
      <c r="D11" s="16"/>
      <c r="E11" s="27">
        <v>4831.21</v>
      </c>
      <c r="F11" s="25">
        <f t="shared" ref="F11:F17" si="0">F10-E11</f>
        <v>674703.17999999993</v>
      </c>
    </row>
    <row r="12" spans="1:6" ht="17.25" thickBot="1">
      <c r="A12" s="26">
        <v>42586</v>
      </c>
      <c r="B12" s="22" t="s">
        <v>105</v>
      </c>
      <c r="C12" s="17" t="s">
        <v>17</v>
      </c>
      <c r="D12" s="16"/>
      <c r="E12" s="27">
        <v>4923.12</v>
      </c>
      <c r="F12" s="25">
        <f t="shared" si="0"/>
        <v>669780.05999999994</v>
      </c>
    </row>
    <row r="13" spans="1:6" ht="17.25" thickBot="1">
      <c r="A13" s="26">
        <v>42606</v>
      </c>
      <c r="B13" s="22" t="s">
        <v>106</v>
      </c>
      <c r="C13" s="17" t="s">
        <v>110</v>
      </c>
      <c r="D13" s="16"/>
      <c r="E13" s="27">
        <v>62702.27</v>
      </c>
      <c r="F13" s="25">
        <f t="shared" si="0"/>
        <v>607077.78999999992</v>
      </c>
    </row>
    <row r="14" spans="1:6" ht="17.25" thickBot="1">
      <c r="A14" s="26">
        <v>42607</v>
      </c>
      <c r="B14" s="22" t="s">
        <v>107</v>
      </c>
      <c r="C14" s="17" t="s">
        <v>20</v>
      </c>
      <c r="D14" s="16"/>
      <c r="E14" s="27">
        <v>30600</v>
      </c>
      <c r="F14" s="25">
        <f t="shared" si="0"/>
        <v>576477.78999999992</v>
      </c>
    </row>
    <row r="15" spans="1:6" ht="17.25" thickBot="1">
      <c r="A15" s="26">
        <v>42607</v>
      </c>
      <c r="B15" s="22" t="s">
        <v>108</v>
      </c>
      <c r="C15" s="17" t="s">
        <v>111</v>
      </c>
      <c r="D15" s="16"/>
      <c r="E15" s="27">
        <v>64000</v>
      </c>
      <c r="F15" s="25">
        <f t="shared" si="0"/>
        <v>512477.78999999992</v>
      </c>
    </row>
    <row r="16" spans="1:6" ht="17.25" thickBot="1">
      <c r="A16" s="26">
        <v>42607</v>
      </c>
      <c r="B16" s="22" t="s">
        <v>109</v>
      </c>
      <c r="C16" s="17" t="s">
        <v>112</v>
      </c>
      <c r="D16" s="16"/>
      <c r="E16" s="27">
        <v>14250</v>
      </c>
      <c r="F16" s="25">
        <f t="shared" si="0"/>
        <v>498227.78999999992</v>
      </c>
    </row>
    <row r="17" spans="1:6" ht="17.25" thickBot="1">
      <c r="A17" s="26"/>
      <c r="B17" s="22"/>
      <c r="C17" s="5" t="s">
        <v>10</v>
      </c>
      <c r="D17" s="4"/>
      <c r="E17" s="4">
        <v>645.08000000000004</v>
      </c>
      <c r="F17" s="31">
        <f t="shared" si="0"/>
        <v>497582.7099999999</v>
      </c>
    </row>
    <row r="18" spans="1:6" ht="17.25" thickBot="1">
      <c r="A18" s="26"/>
      <c r="B18" s="22"/>
      <c r="C18" s="5" t="s">
        <v>15</v>
      </c>
      <c r="D18" s="16"/>
      <c r="E18" s="30">
        <f>E10+E11+E12+E13+E14+E15+E16</f>
        <v>188806.59999999998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115</v>
      </c>
    </row>
    <row r="6" spans="1:6">
      <c r="A6" s="7"/>
      <c r="B6" s="8"/>
      <c r="C6" s="8"/>
      <c r="D6" s="127" t="s">
        <v>0</v>
      </c>
      <c r="E6" s="127" t="s">
        <v>1</v>
      </c>
      <c r="F6" s="129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8"/>
      <c r="E7" s="128"/>
      <c r="F7" s="130"/>
    </row>
    <row r="8" spans="1:6" ht="15.75" thickBot="1">
      <c r="A8" s="11"/>
      <c r="B8" s="20"/>
      <c r="C8" s="15" t="s">
        <v>116</v>
      </c>
      <c r="D8" s="18">
        <v>497582.71</v>
      </c>
      <c r="E8" s="19"/>
      <c r="F8" s="18">
        <v>497582.71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v>0</v>
      </c>
    </row>
    <row r="10" spans="1:6" ht="17.25" thickBot="1">
      <c r="A10" s="32">
        <v>42614</v>
      </c>
      <c r="B10" s="33" t="s">
        <v>117</v>
      </c>
      <c r="C10" s="17" t="s">
        <v>131</v>
      </c>
      <c r="D10" s="16"/>
      <c r="E10" s="23">
        <v>4562.24</v>
      </c>
      <c r="F10" s="25">
        <f>F8+F9-E10</f>
        <v>493020.47000000003</v>
      </c>
    </row>
    <row r="11" spans="1:6" ht="17.25" thickBot="1">
      <c r="A11" s="32">
        <v>42614</v>
      </c>
      <c r="B11" s="33" t="s">
        <v>118</v>
      </c>
      <c r="C11" s="17" t="s">
        <v>132</v>
      </c>
      <c r="D11" s="16"/>
      <c r="E11" s="23">
        <v>5939.52</v>
      </c>
      <c r="F11" s="25">
        <f t="shared" ref="F11" si="0">F9+F10-E11</f>
        <v>487080.95</v>
      </c>
    </row>
    <row r="12" spans="1:6" ht="17.25" thickBot="1">
      <c r="A12" s="32">
        <v>42615</v>
      </c>
      <c r="B12" s="33" t="s">
        <v>119</v>
      </c>
      <c r="C12" s="17" t="s">
        <v>133</v>
      </c>
      <c r="D12" s="16"/>
      <c r="E12" s="23">
        <v>4542.6000000000004</v>
      </c>
      <c r="F12" s="25">
        <f>F11-E12</f>
        <v>482538.35000000003</v>
      </c>
    </row>
    <row r="13" spans="1:6" ht="17.25" thickBot="1">
      <c r="A13" s="32">
        <v>42615</v>
      </c>
      <c r="B13" s="33" t="s">
        <v>120</v>
      </c>
      <c r="C13" s="17" t="s">
        <v>134</v>
      </c>
      <c r="D13" s="16"/>
      <c r="E13" s="23">
        <v>5386.71</v>
      </c>
      <c r="F13" s="25">
        <f t="shared" ref="F13:F24" si="1">F12-E13</f>
        <v>477151.64</v>
      </c>
    </row>
    <row r="14" spans="1:6" ht="17.25" thickBot="1">
      <c r="A14" s="32">
        <v>42615</v>
      </c>
      <c r="B14" s="33" t="s">
        <v>121</v>
      </c>
      <c r="C14" s="17" t="s">
        <v>135</v>
      </c>
      <c r="D14" s="16"/>
      <c r="E14" s="23">
        <v>24030</v>
      </c>
      <c r="F14" s="25">
        <f t="shared" si="1"/>
        <v>453121.64</v>
      </c>
    </row>
    <row r="15" spans="1:6" ht="17.25" thickBot="1">
      <c r="A15" s="32">
        <v>42620</v>
      </c>
      <c r="B15" s="33" t="s">
        <v>122</v>
      </c>
      <c r="C15" s="17" t="s">
        <v>22</v>
      </c>
      <c r="D15" s="16"/>
      <c r="E15" s="23">
        <v>5411.25</v>
      </c>
      <c r="F15" s="25">
        <f t="shared" si="1"/>
        <v>447710.39</v>
      </c>
    </row>
    <row r="16" spans="1:6" ht="17.25" thickBot="1">
      <c r="A16" s="32">
        <v>42621</v>
      </c>
      <c r="B16" s="33" t="s">
        <v>123</v>
      </c>
      <c r="C16" s="17" t="s">
        <v>76</v>
      </c>
      <c r="D16" s="16"/>
      <c r="E16" s="23">
        <v>3540</v>
      </c>
      <c r="F16" s="25">
        <f t="shared" si="1"/>
        <v>444170.39</v>
      </c>
    </row>
    <row r="17" spans="1:6" ht="17.25" thickBot="1">
      <c r="A17" s="32">
        <v>42621</v>
      </c>
      <c r="B17" s="33" t="s">
        <v>124</v>
      </c>
      <c r="C17" s="17" t="s">
        <v>76</v>
      </c>
      <c r="D17" s="16"/>
      <c r="E17" s="23">
        <v>7380</v>
      </c>
      <c r="F17" s="25">
        <f t="shared" si="1"/>
        <v>436790.39</v>
      </c>
    </row>
    <row r="18" spans="1:6" ht="17.25" thickBot="1">
      <c r="A18" s="35">
        <v>42621</v>
      </c>
      <c r="B18" s="36" t="s">
        <v>125</v>
      </c>
      <c r="C18" s="37" t="s">
        <v>100</v>
      </c>
      <c r="D18" s="38"/>
      <c r="E18" s="39">
        <v>0</v>
      </c>
      <c r="F18" s="25">
        <f t="shared" si="1"/>
        <v>436790.39</v>
      </c>
    </row>
    <row r="19" spans="1:6" ht="17.25" thickBot="1">
      <c r="A19" s="32">
        <v>42621</v>
      </c>
      <c r="B19" s="33" t="s">
        <v>126</v>
      </c>
      <c r="C19" s="17" t="s">
        <v>85</v>
      </c>
      <c r="D19" s="16"/>
      <c r="E19" s="23">
        <v>6333.08</v>
      </c>
      <c r="F19" s="25">
        <f t="shared" si="1"/>
        <v>430457.31</v>
      </c>
    </row>
    <row r="20" spans="1:6" ht="17.25" thickBot="1">
      <c r="A20" s="32">
        <v>42625</v>
      </c>
      <c r="B20" s="33" t="s">
        <v>127</v>
      </c>
      <c r="C20" s="17" t="s">
        <v>136</v>
      </c>
      <c r="D20" s="16"/>
      <c r="E20" s="23">
        <v>2500</v>
      </c>
      <c r="F20" s="25">
        <f t="shared" si="1"/>
        <v>427957.31</v>
      </c>
    </row>
    <row r="21" spans="1:6" ht="17.25" thickBot="1">
      <c r="A21" s="32">
        <v>42625</v>
      </c>
      <c r="B21" s="33" t="s">
        <v>128</v>
      </c>
      <c r="C21" s="17" t="s">
        <v>137</v>
      </c>
      <c r="D21" s="16"/>
      <c r="E21" s="23">
        <v>27310.6</v>
      </c>
      <c r="F21" s="25">
        <f t="shared" si="1"/>
        <v>400646.71</v>
      </c>
    </row>
    <row r="22" spans="1:6" ht="17.25" thickBot="1">
      <c r="A22" s="34">
        <v>42616</v>
      </c>
      <c r="B22" s="33" t="s">
        <v>129</v>
      </c>
      <c r="C22" s="17" t="s">
        <v>138</v>
      </c>
      <c r="D22" s="16"/>
      <c r="E22" s="23">
        <v>9300</v>
      </c>
      <c r="F22" s="25">
        <f t="shared" si="1"/>
        <v>391346.71</v>
      </c>
    </row>
    <row r="23" spans="1:6" ht="17.25" thickBot="1">
      <c r="A23" s="34">
        <v>42642</v>
      </c>
      <c r="B23" s="33" t="s">
        <v>130</v>
      </c>
      <c r="C23" s="17" t="s">
        <v>139</v>
      </c>
      <c r="D23" s="16"/>
      <c r="E23" s="23">
        <v>17373.75</v>
      </c>
      <c r="F23" s="25">
        <f t="shared" si="1"/>
        <v>373972.96</v>
      </c>
    </row>
    <row r="24" spans="1:6" ht="17.25" thickBot="1">
      <c r="A24" s="26"/>
      <c r="B24" s="22"/>
      <c r="C24" s="5" t="s">
        <v>10</v>
      </c>
      <c r="D24" s="4"/>
      <c r="E24" s="4">
        <v>289.64</v>
      </c>
      <c r="F24" s="25">
        <f t="shared" si="1"/>
        <v>373683.32</v>
      </c>
    </row>
    <row r="25" spans="1:6" ht="17.25" thickBot="1">
      <c r="A25" s="26"/>
      <c r="B25" s="22"/>
      <c r="C25" s="5" t="s">
        <v>15</v>
      </c>
      <c r="D25" s="16"/>
      <c r="E25" s="30">
        <f>E10+E11+E12+E13+E14+E15+E16+E17+E18+E19+E20+E21+E22+E23</f>
        <v>123609.75</v>
      </c>
      <c r="F25" s="25"/>
    </row>
    <row r="26" spans="1:6" ht="16.5">
      <c r="A26" s="26"/>
      <c r="B26" s="22"/>
      <c r="C26" s="17"/>
      <c r="D26" s="16"/>
      <c r="E26" s="29"/>
      <c r="F26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64" t="s">
        <v>140</v>
      </c>
    </row>
    <row r="6" spans="1:6">
      <c r="A6" s="7"/>
      <c r="B6" s="8"/>
      <c r="C6" s="8"/>
      <c r="D6" s="127" t="s">
        <v>0</v>
      </c>
      <c r="E6" s="127" t="s">
        <v>1</v>
      </c>
      <c r="F6" s="129" t="s">
        <v>2</v>
      </c>
    </row>
    <row r="7" spans="1:6" ht="15.75" thickBot="1">
      <c r="A7" s="9" t="s">
        <v>3</v>
      </c>
      <c r="B7" s="40" t="s">
        <v>4</v>
      </c>
      <c r="C7" s="40" t="s">
        <v>5</v>
      </c>
      <c r="D7" s="128"/>
      <c r="E7" s="128"/>
      <c r="F7" s="130"/>
    </row>
    <row r="8" spans="1:6" ht="15.75" thickBot="1">
      <c r="A8" s="42"/>
      <c r="B8" s="43"/>
      <c r="C8" s="44" t="s">
        <v>150</v>
      </c>
      <c r="D8" s="45">
        <v>212484.71</v>
      </c>
      <c r="E8" s="46"/>
      <c r="F8" s="45">
        <v>212484.71</v>
      </c>
    </row>
    <row r="9" spans="1:6" ht="17.25" thickBot="1">
      <c r="A9" s="21"/>
      <c r="B9" s="47"/>
      <c r="C9" s="48" t="s">
        <v>6</v>
      </c>
      <c r="D9" s="49">
        <v>0</v>
      </c>
      <c r="E9" s="50"/>
      <c r="F9" s="45">
        <v>0</v>
      </c>
    </row>
    <row r="10" spans="1:6" ht="17.25" thickBot="1">
      <c r="A10" s="41"/>
      <c r="B10" s="51" t="s">
        <v>141</v>
      </c>
      <c r="C10" s="48" t="s">
        <v>151</v>
      </c>
      <c r="D10" s="49"/>
      <c r="E10" s="23">
        <v>35825.93</v>
      </c>
      <c r="F10" s="52">
        <f>F8-E10</f>
        <v>176658.78</v>
      </c>
    </row>
    <row r="11" spans="1:6" ht="17.25" thickBot="1">
      <c r="A11" s="41"/>
      <c r="B11" s="51" t="s">
        <v>142</v>
      </c>
      <c r="C11" s="48" t="s">
        <v>39</v>
      </c>
      <c r="D11" s="49"/>
      <c r="E11" s="23">
        <v>4983.2299999999996</v>
      </c>
      <c r="F11" s="52">
        <f>F10-E11</f>
        <v>171675.55</v>
      </c>
    </row>
    <row r="12" spans="1:6" ht="17.25" thickBot="1">
      <c r="A12" s="41"/>
      <c r="B12" s="51" t="s">
        <v>143</v>
      </c>
      <c r="C12" s="48" t="s">
        <v>152</v>
      </c>
      <c r="D12" s="49"/>
      <c r="E12" s="23">
        <v>19600</v>
      </c>
      <c r="F12" s="52">
        <f t="shared" ref="F12:F19" si="0">F11-E12</f>
        <v>152075.54999999999</v>
      </c>
    </row>
    <row r="13" spans="1:6" ht="17.25" thickBot="1">
      <c r="A13" s="41"/>
      <c r="B13" s="51" t="s">
        <v>144</v>
      </c>
      <c r="C13" s="48" t="s">
        <v>17</v>
      </c>
      <c r="D13" s="49"/>
      <c r="E13" s="23">
        <v>17501.400000000001</v>
      </c>
      <c r="F13" s="52">
        <f t="shared" si="0"/>
        <v>134574.15</v>
      </c>
    </row>
    <row r="14" spans="1:6" ht="17.25" thickBot="1">
      <c r="A14" s="41"/>
      <c r="B14" s="51" t="s">
        <v>145</v>
      </c>
      <c r="C14" s="48" t="s">
        <v>17</v>
      </c>
      <c r="D14" s="49"/>
      <c r="E14" s="23">
        <v>9323</v>
      </c>
      <c r="F14" s="52">
        <f t="shared" si="0"/>
        <v>125251.15</v>
      </c>
    </row>
    <row r="15" spans="1:6" ht="17.25" thickBot="1">
      <c r="A15" s="41"/>
      <c r="B15" s="51" t="s">
        <v>146</v>
      </c>
      <c r="C15" s="48" t="s">
        <v>153</v>
      </c>
      <c r="D15" s="49"/>
      <c r="E15" s="23">
        <v>52651.83</v>
      </c>
      <c r="F15" s="52">
        <f t="shared" si="0"/>
        <v>72599.319999999992</v>
      </c>
    </row>
    <row r="16" spans="1:6" ht="17.25" thickBot="1">
      <c r="A16" s="41"/>
      <c r="B16" s="51" t="s">
        <v>147</v>
      </c>
      <c r="C16" s="48" t="s">
        <v>154</v>
      </c>
      <c r="D16" s="49"/>
      <c r="E16" s="23">
        <v>3051</v>
      </c>
      <c r="F16" s="52">
        <f t="shared" si="0"/>
        <v>69548.319999999992</v>
      </c>
    </row>
    <row r="17" spans="1:6" ht="17.25" thickBot="1">
      <c r="A17" s="41"/>
      <c r="B17" s="51" t="s">
        <v>148</v>
      </c>
      <c r="C17" s="48" t="s">
        <v>155</v>
      </c>
      <c r="D17" s="49"/>
      <c r="E17" s="23">
        <v>22900</v>
      </c>
      <c r="F17" s="52">
        <f t="shared" si="0"/>
        <v>46648.319999999992</v>
      </c>
    </row>
    <row r="18" spans="1:6" ht="17.25" thickBot="1">
      <c r="A18" s="41"/>
      <c r="B18" s="51" t="s">
        <v>149</v>
      </c>
      <c r="C18" s="53" t="s">
        <v>156</v>
      </c>
      <c r="D18" s="54"/>
      <c r="E18" s="28">
        <v>4410</v>
      </c>
      <c r="F18" s="52">
        <f t="shared" si="0"/>
        <v>42238.319999999992</v>
      </c>
    </row>
    <row r="19" spans="1:6" ht="17.25" thickBot="1">
      <c r="A19" s="26"/>
      <c r="B19" s="22"/>
      <c r="C19" s="55" t="s">
        <v>10</v>
      </c>
      <c r="D19" s="56"/>
      <c r="E19" s="28">
        <v>633.05999999999995</v>
      </c>
      <c r="F19" s="52">
        <f t="shared" si="0"/>
        <v>41605.259999999995</v>
      </c>
    </row>
    <row r="20" spans="1:6" ht="17.25" thickBot="1">
      <c r="A20" s="58"/>
      <c r="B20" s="59"/>
      <c r="C20" s="60" t="s">
        <v>15</v>
      </c>
      <c r="D20" s="61"/>
      <c r="E20" s="62">
        <f>E10+E11+E12+E13+E14+E15+E16+E17+E18</f>
        <v>170246.39</v>
      </c>
      <c r="F20" s="63"/>
    </row>
    <row r="21" spans="1:6" ht="16.5">
      <c r="A21" s="26"/>
      <c r="B21" s="22"/>
      <c r="C21" s="48"/>
      <c r="D21" s="49"/>
      <c r="E21" s="57"/>
      <c r="F21" s="45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</v>
      </c>
    </row>
    <row r="6" spans="1:6">
      <c r="A6" s="69"/>
      <c r="B6" s="70"/>
      <c r="C6" s="70"/>
      <c r="D6" s="131" t="s">
        <v>0</v>
      </c>
      <c r="E6" s="131" t="s">
        <v>1</v>
      </c>
      <c r="F6" s="133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32"/>
      <c r="E7" s="132"/>
      <c r="F7" s="134"/>
    </row>
    <row r="8" spans="1:6" ht="15.75" thickBot="1">
      <c r="A8" s="66"/>
      <c r="B8" s="67"/>
      <c r="C8" s="44" t="s">
        <v>157</v>
      </c>
      <c r="D8" s="68">
        <v>438468.71</v>
      </c>
      <c r="E8" s="46"/>
      <c r="F8" s="68">
        <v>438468.71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438468.71</v>
      </c>
    </row>
    <row r="10" spans="1:6" ht="17.25" thickBot="1">
      <c r="A10" s="41">
        <v>42745</v>
      </c>
      <c r="B10" s="51" t="s">
        <v>158</v>
      </c>
      <c r="C10" s="48" t="s">
        <v>76</v>
      </c>
      <c r="D10" s="49"/>
      <c r="E10" s="23">
        <v>9074.52</v>
      </c>
      <c r="F10" s="52">
        <f>F9-E10</f>
        <v>429394.19</v>
      </c>
    </row>
    <row r="11" spans="1:6" ht="17.25" thickBot="1">
      <c r="A11" s="41">
        <v>42745</v>
      </c>
      <c r="B11" s="51" t="s">
        <v>159</v>
      </c>
      <c r="C11" s="48" t="s">
        <v>76</v>
      </c>
      <c r="D11" s="49"/>
      <c r="E11" s="23">
        <v>5002.33</v>
      </c>
      <c r="F11" s="52">
        <f t="shared" ref="F11:F20" si="0">F10-E11</f>
        <v>424391.86</v>
      </c>
    </row>
    <row r="12" spans="1:6" ht="17.25" thickBot="1">
      <c r="A12" s="41">
        <v>42745</v>
      </c>
      <c r="B12" s="51" t="s">
        <v>160</v>
      </c>
      <c r="C12" s="48" t="s">
        <v>168</v>
      </c>
      <c r="D12" s="49"/>
      <c r="E12" s="23">
        <v>41860.92</v>
      </c>
      <c r="F12" s="52">
        <f t="shared" si="0"/>
        <v>382530.94</v>
      </c>
    </row>
    <row r="13" spans="1:6" ht="17.25" thickBot="1">
      <c r="A13" s="41">
        <v>42746</v>
      </c>
      <c r="B13" s="51" t="s">
        <v>161</v>
      </c>
      <c r="C13" s="48" t="s">
        <v>11</v>
      </c>
      <c r="D13" s="49"/>
      <c r="E13" s="23">
        <v>5085</v>
      </c>
      <c r="F13" s="52">
        <f t="shared" si="0"/>
        <v>377445.94</v>
      </c>
    </row>
    <row r="14" spans="1:6" ht="17.25" thickBot="1">
      <c r="A14" s="41">
        <v>42747</v>
      </c>
      <c r="B14" s="51" t="s">
        <v>162</v>
      </c>
      <c r="C14" s="48" t="s">
        <v>169</v>
      </c>
      <c r="D14" s="49"/>
      <c r="E14" s="23">
        <v>10576.8</v>
      </c>
      <c r="F14" s="52">
        <f t="shared" si="0"/>
        <v>366869.14</v>
      </c>
    </row>
    <row r="15" spans="1:6" ht="17.25" thickBot="1">
      <c r="A15" s="41">
        <v>42748</v>
      </c>
      <c r="B15" s="51" t="s">
        <v>163</v>
      </c>
      <c r="C15" s="48" t="s">
        <v>170</v>
      </c>
      <c r="D15" s="49"/>
      <c r="E15" s="23">
        <v>10400</v>
      </c>
      <c r="F15" s="52">
        <f t="shared" si="0"/>
        <v>356469.14</v>
      </c>
    </row>
    <row r="16" spans="1:6" ht="17.25" thickBot="1">
      <c r="A16" s="41">
        <v>42751</v>
      </c>
      <c r="B16" s="51" t="s">
        <v>164</v>
      </c>
      <c r="C16" s="48" t="s">
        <v>171</v>
      </c>
      <c r="D16" s="49"/>
      <c r="E16" s="23">
        <v>5390</v>
      </c>
      <c r="F16" s="52">
        <f t="shared" si="0"/>
        <v>351079.14</v>
      </c>
    </row>
    <row r="17" spans="1:6" ht="17.25" thickBot="1">
      <c r="A17" s="41">
        <v>42745</v>
      </c>
      <c r="B17" s="51" t="s">
        <v>165</v>
      </c>
      <c r="C17" s="48" t="s">
        <v>172</v>
      </c>
      <c r="D17" s="49"/>
      <c r="E17" s="23">
        <v>29841</v>
      </c>
      <c r="F17" s="52">
        <f t="shared" si="0"/>
        <v>321238.14</v>
      </c>
    </row>
    <row r="18" spans="1:6" ht="17.25" thickBot="1">
      <c r="A18" s="41">
        <v>42754</v>
      </c>
      <c r="B18" s="51" t="s">
        <v>166</v>
      </c>
      <c r="C18" s="53" t="s">
        <v>173</v>
      </c>
      <c r="D18" s="54"/>
      <c r="E18" s="28">
        <v>8700</v>
      </c>
      <c r="F18" s="52">
        <f t="shared" si="0"/>
        <v>312538.14</v>
      </c>
    </row>
    <row r="19" spans="1:6" ht="17.25" thickBot="1">
      <c r="A19" s="65">
        <v>42766</v>
      </c>
      <c r="B19" s="51" t="s">
        <v>167</v>
      </c>
      <c r="C19" s="53" t="s">
        <v>174</v>
      </c>
      <c r="D19" s="54"/>
      <c r="E19" s="28">
        <v>15200</v>
      </c>
      <c r="F19" s="52">
        <f t="shared" si="0"/>
        <v>297338.14</v>
      </c>
    </row>
    <row r="20" spans="1:6" ht="17.25" thickBot="1">
      <c r="A20" s="73"/>
      <c r="B20" s="74"/>
      <c r="C20" s="75" t="s">
        <v>10</v>
      </c>
      <c r="D20" s="76"/>
      <c r="E20" s="77">
        <v>368.39</v>
      </c>
      <c r="F20" s="52">
        <f t="shared" si="0"/>
        <v>296969.75</v>
      </c>
    </row>
    <row r="21" spans="1:6" ht="30" customHeight="1" thickBot="1">
      <c r="A21" s="78"/>
      <c r="B21" s="79"/>
      <c r="C21" s="80" t="s">
        <v>15</v>
      </c>
      <c r="D21" s="81"/>
      <c r="E21" s="82">
        <f>E10+E11+E12+E13+E14+E15+E16+E17+E18+E19</f>
        <v>141130.57</v>
      </c>
      <c r="F21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16</v>
      </c>
    </row>
    <row r="6" spans="1:6">
      <c r="A6" s="69"/>
      <c r="B6" s="70"/>
      <c r="C6" s="70"/>
      <c r="D6" s="131" t="s">
        <v>0</v>
      </c>
      <c r="E6" s="131" t="s">
        <v>1</v>
      </c>
      <c r="F6" s="133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32"/>
      <c r="E7" s="132"/>
      <c r="F7" s="134"/>
    </row>
    <row r="8" spans="1:6" ht="15.75" thickBot="1">
      <c r="A8" s="66"/>
      <c r="B8" s="67"/>
      <c r="C8" s="44" t="s">
        <v>183</v>
      </c>
      <c r="D8" s="68">
        <v>296969.75</v>
      </c>
      <c r="E8" s="46"/>
      <c r="F8" s="68">
        <v>296969.75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85">
        <v>42768</v>
      </c>
      <c r="B10" s="51" t="s">
        <v>175</v>
      </c>
      <c r="C10" s="48" t="s">
        <v>85</v>
      </c>
      <c r="D10" s="49"/>
      <c r="E10" s="23">
        <v>8245.98</v>
      </c>
      <c r="F10" s="52">
        <f>F8-E10</f>
        <v>288723.77</v>
      </c>
    </row>
    <row r="11" spans="1:6" ht="17.25" thickBot="1">
      <c r="A11" s="85">
        <v>42775</v>
      </c>
      <c r="B11" s="51" t="s">
        <v>176</v>
      </c>
      <c r="C11" s="48" t="s">
        <v>78</v>
      </c>
      <c r="D11" s="49"/>
      <c r="E11" s="23">
        <v>8266.0400000000009</v>
      </c>
      <c r="F11" s="52">
        <f t="shared" ref="F11:F17" si="0">F10-E11</f>
        <v>280457.73000000004</v>
      </c>
    </row>
    <row r="12" spans="1:6" ht="17.25" thickBot="1">
      <c r="A12" s="85">
        <v>42776</v>
      </c>
      <c r="B12" s="51" t="s">
        <v>177</v>
      </c>
      <c r="C12" s="48" t="s">
        <v>17</v>
      </c>
      <c r="D12" s="49"/>
      <c r="E12" s="23">
        <v>1412</v>
      </c>
      <c r="F12" s="52">
        <f t="shared" si="0"/>
        <v>279045.73000000004</v>
      </c>
    </row>
    <row r="13" spans="1:6" ht="17.25" thickBot="1">
      <c r="A13" s="85">
        <v>42776</v>
      </c>
      <c r="B13" s="51" t="s">
        <v>178</v>
      </c>
      <c r="C13" s="48" t="s">
        <v>17</v>
      </c>
      <c r="D13" s="49"/>
      <c r="E13" s="23">
        <v>6471</v>
      </c>
      <c r="F13" s="52">
        <f t="shared" si="0"/>
        <v>272574.73000000004</v>
      </c>
    </row>
    <row r="14" spans="1:6" ht="17.25" thickBot="1">
      <c r="A14" s="6">
        <v>42786</v>
      </c>
      <c r="B14" s="51" t="s">
        <v>179</v>
      </c>
      <c r="C14" s="48" t="s">
        <v>182</v>
      </c>
      <c r="D14" s="49"/>
      <c r="E14" s="23">
        <v>5200</v>
      </c>
      <c r="F14" s="52">
        <f t="shared" si="0"/>
        <v>267374.73000000004</v>
      </c>
    </row>
    <row r="15" spans="1:6" ht="17.25" thickBot="1">
      <c r="A15" s="6">
        <v>42788</v>
      </c>
      <c r="B15" s="51" t="s">
        <v>180</v>
      </c>
      <c r="C15" s="48" t="s">
        <v>78</v>
      </c>
      <c r="D15" s="49"/>
      <c r="E15" s="23">
        <v>3479.42</v>
      </c>
      <c r="F15" s="52">
        <f t="shared" si="0"/>
        <v>263895.31000000006</v>
      </c>
    </row>
    <row r="16" spans="1:6" ht="17.25" thickBot="1">
      <c r="A16" s="6">
        <v>42794</v>
      </c>
      <c r="B16" s="51" t="s">
        <v>181</v>
      </c>
      <c r="C16" s="48" t="s">
        <v>168</v>
      </c>
      <c r="D16" s="49"/>
      <c r="E16" s="23">
        <v>58448.59</v>
      </c>
      <c r="F16" s="52">
        <f t="shared" si="0"/>
        <v>205446.72000000006</v>
      </c>
    </row>
    <row r="17" spans="1:6" ht="17.25" thickBot="1">
      <c r="A17" s="73"/>
      <c r="B17" s="74"/>
      <c r="C17" s="75" t="s">
        <v>10</v>
      </c>
      <c r="D17" s="76"/>
      <c r="E17" s="77">
        <v>247.25</v>
      </c>
      <c r="F17" s="52">
        <f t="shared" si="0"/>
        <v>205199.47000000006</v>
      </c>
    </row>
    <row r="18" spans="1:6" ht="29.25" customHeight="1" thickBot="1">
      <c r="A18" s="78"/>
      <c r="B18" s="79"/>
      <c r="C18" s="80" t="s">
        <v>15</v>
      </c>
      <c r="D18" s="81"/>
      <c r="E18" s="82">
        <f>E10+E11+E12+E13+E14+E15+E16</f>
        <v>91523.03</v>
      </c>
      <c r="F18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184</v>
      </c>
    </row>
    <row r="6" spans="1:6">
      <c r="A6" s="69"/>
      <c r="B6" s="70"/>
      <c r="C6" s="70"/>
      <c r="D6" s="131" t="s">
        <v>0</v>
      </c>
      <c r="E6" s="131" t="s">
        <v>1</v>
      </c>
      <c r="F6" s="133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32"/>
      <c r="E7" s="132"/>
      <c r="F7" s="134"/>
    </row>
    <row r="8" spans="1:6" ht="15.75" thickBot="1">
      <c r="A8" s="66"/>
      <c r="B8" s="86"/>
      <c r="C8" s="44" t="s">
        <v>203</v>
      </c>
      <c r="D8" s="68">
        <v>205199.47</v>
      </c>
      <c r="E8" s="46"/>
      <c r="F8" s="68">
        <v>205199.47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42796</v>
      </c>
      <c r="B10" s="22" t="s">
        <v>185</v>
      </c>
      <c r="C10" s="48" t="s">
        <v>197</v>
      </c>
      <c r="D10" s="49"/>
      <c r="E10" s="23">
        <v>9600</v>
      </c>
      <c r="F10" s="52">
        <f>F8-E10</f>
        <v>195599.47</v>
      </c>
    </row>
    <row r="11" spans="1:6" ht="17.25" thickBot="1">
      <c r="A11" s="6">
        <v>42801</v>
      </c>
      <c r="B11" s="22" t="s">
        <v>186</v>
      </c>
      <c r="C11" s="48" t="s">
        <v>198</v>
      </c>
      <c r="D11" s="49"/>
      <c r="E11" s="23">
        <v>10700</v>
      </c>
      <c r="F11" s="52">
        <f>F10-E11</f>
        <v>184899.47</v>
      </c>
    </row>
    <row r="12" spans="1:6" ht="17.25" thickBot="1">
      <c r="A12" s="6">
        <v>42802</v>
      </c>
      <c r="B12" s="22" t="s">
        <v>187</v>
      </c>
      <c r="C12" s="48" t="s">
        <v>81</v>
      </c>
      <c r="D12" s="49"/>
      <c r="E12" s="23">
        <v>3815.65</v>
      </c>
      <c r="F12" s="52">
        <f t="shared" ref="F12:F22" si="0">F11-E12</f>
        <v>181083.82</v>
      </c>
    </row>
    <row r="13" spans="1:6" ht="17.25" thickBot="1">
      <c r="A13" s="6">
        <v>42802</v>
      </c>
      <c r="B13" s="22" t="s">
        <v>188</v>
      </c>
      <c r="C13" s="48" t="s">
        <v>199</v>
      </c>
      <c r="D13" s="49"/>
      <c r="E13" s="23">
        <v>11340</v>
      </c>
      <c r="F13" s="52">
        <f t="shared" si="0"/>
        <v>169743.82</v>
      </c>
    </row>
    <row r="14" spans="1:6" ht="17.25" thickBot="1">
      <c r="A14" s="6">
        <v>42803</v>
      </c>
      <c r="B14" s="22" t="s">
        <v>189</v>
      </c>
      <c r="C14" s="48" t="s">
        <v>200</v>
      </c>
      <c r="D14" s="49"/>
      <c r="E14" s="23">
        <v>26426.560000000001</v>
      </c>
      <c r="F14" s="52">
        <f t="shared" si="0"/>
        <v>143317.26</v>
      </c>
    </row>
    <row r="15" spans="1:6" ht="17.25" thickBot="1">
      <c r="A15" s="6">
        <v>42803</v>
      </c>
      <c r="B15" s="22" t="s">
        <v>190</v>
      </c>
      <c r="C15" s="48" t="s">
        <v>100</v>
      </c>
      <c r="D15" s="49"/>
      <c r="E15" s="23">
        <v>0</v>
      </c>
      <c r="F15" s="52">
        <f t="shared" si="0"/>
        <v>143317.26</v>
      </c>
    </row>
    <row r="16" spans="1:6" ht="17.25" thickBot="1">
      <c r="A16" s="6">
        <v>42804</v>
      </c>
      <c r="B16" s="22" t="s">
        <v>191</v>
      </c>
      <c r="C16" s="48" t="s">
        <v>152</v>
      </c>
      <c r="D16" s="49"/>
      <c r="E16" s="23">
        <v>4600</v>
      </c>
      <c r="F16" s="52">
        <f t="shared" si="0"/>
        <v>138717.26</v>
      </c>
    </row>
    <row r="17" spans="1:6" ht="17.25" thickBot="1">
      <c r="A17" s="6">
        <v>42808</v>
      </c>
      <c r="B17" s="22" t="s">
        <v>192</v>
      </c>
      <c r="C17" s="48" t="s">
        <v>39</v>
      </c>
      <c r="D17" s="49"/>
      <c r="E17" s="23">
        <v>9831.7999999999993</v>
      </c>
      <c r="F17" s="52">
        <f t="shared" si="0"/>
        <v>128885.46</v>
      </c>
    </row>
    <row r="18" spans="1:6" ht="17.25" thickBot="1">
      <c r="A18" s="6">
        <v>42814</v>
      </c>
      <c r="B18" s="22" t="s">
        <v>193</v>
      </c>
      <c r="C18" s="48" t="s">
        <v>201</v>
      </c>
      <c r="D18" s="49"/>
      <c r="E18" s="23">
        <v>17900</v>
      </c>
      <c r="F18" s="52">
        <f t="shared" si="0"/>
        <v>110985.46</v>
      </c>
    </row>
    <row r="19" spans="1:6" ht="17.25" thickBot="1">
      <c r="A19" s="6">
        <v>42815</v>
      </c>
      <c r="B19" s="22" t="s">
        <v>194</v>
      </c>
      <c r="C19" s="48" t="s">
        <v>202</v>
      </c>
      <c r="D19" s="49"/>
      <c r="E19" s="23">
        <v>19600</v>
      </c>
      <c r="F19" s="52">
        <f t="shared" si="0"/>
        <v>91385.46</v>
      </c>
    </row>
    <row r="20" spans="1:6" ht="17.25" thickBot="1">
      <c r="A20" s="6">
        <v>42817</v>
      </c>
      <c r="B20" s="22" t="s">
        <v>195</v>
      </c>
      <c r="C20" s="48" t="s">
        <v>197</v>
      </c>
      <c r="D20" s="49"/>
      <c r="E20" s="23">
        <v>23200</v>
      </c>
      <c r="F20" s="52">
        <f t="shared" si="0"/>
        <v>68185.460000000006</v>
      </c>
    </row>
    <row r="21" spans="1:6" ht="17.25" thickBot="1">
      <c r="A21" s="6">
        <v>42821</v>
      </c>
      <c r="B21" s="22" t="s">
        <v>196</v>
      </c>
      <c r="C21" s="48" t="s">
        <v>152</v>
      </c>
      <c r="D21" s="49"/>
      <c r="E21" s="23">
        <v>10400</v>
      </c>
      <c r="F21" s="52">
        <f t="shared" si="0"/>
        <v>57785.460000000006</v>
      </c>
    </row>
    <row r="22" spans="1:6" ht="17.25" thickBot="1">
      <c r="A22" s="73"/>
      <c r="B22" s="74"/>
      <c r="C22" s="75" t="s">
        <v>10</v>
      </c>
      <c r="D22" s="76"/>
      <c r="E22" s="77">
        <v>10541.59</v>
      </c>
      <c r="F22" s="52">
        <f t="shared" si="0"/>
        <v>47243.87000000001</v>
      </c>
    </row>
    <row r="23" spans="1:6" ht="27.75" customHeight="1" thickBot="1">
      <c r="A23" s="78"/>
      <c r="B23" s="79"/>
      <c r="C23" s="80" t="s">
        <v>15</v>
      </c>
      <c r="D23" s="81"/>
      <c r="E23" s="82">
        <f>E10+E11+E12+E13+E14+E15+E16+E17+E18+E19+E20+E21</f>
        <v>147414.01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OCTUBRE-17</vt:lpstr>
      <vt:lpstr>ENERO-19</vt:lpstr>
      <vt:lpstr>OCTUBRE-21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Belkys De Oleo</cp:lastModifiedBy>
  <cp:lastPrinted>2021-11-03T17:26:50Z</cp:lastPrinted>
  <dcterms:created xsi:type="dcterms:W3CDTF">2013-12-30T14:55:10Z</dcterms:created>
  <dcterms:modified xsi:type="dcterms:W3CDTF">2021-11-03T19:02:28Z</dcterms:modified>
</cp:coreProperties>
</file>